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I\"/>
    </mc:Choice>
  </mc:AlternateContent>
  <bookViews>
    <workbookView xWindow="0" yWindow="0" windowWidth="0" windowHeight="0"/>
  </bookViews>
  <sheets>
    <sheet name="Rekapitulace stavby" sheetId="1" r:id="rId1"/>
    <sheet name="SO 01.01 - Revitalizace b..." sheetId="2" r:id="rId2"/>
    <sheet name="SO 01.02 - Revitalizace b..." sheetId="3" r:id="rId3"/>
    <sheet name="VRN.01 - Vedlejší rozpočt..." sheetId="4" r:id="rId4"/>
    <sheet name="VRN.02 - Vedlejší rozpočt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01.01 - Revitalizace b...'!$C$102:$K$826</definedName>
    <definedName name="_xlnm.Print_Area" localSheetId="1">'SO 01.01 - Revitalizace b...'!$C$4:$J$39,'SO 01.01 - Revitalizace b...'!$C$45:$J$84,'SO 01.01 - Revitalizace b...'!$C$90:$K$826</definedName>
    <definedName name="_xlnm.Print_Titles" localSheetId="1">'SO 01.01 - Revitalizace b...'!$102:$102</definedName>
    <definedName name="_xlnm._FilterDatabase" localSheetId="2" hidden="1">'SO 01.02 - Revitalizace b...'!$C$81:$K$121</definedName>
    <definedName name="_xlnm.Print_Area" localSheetId="2">'SO 01.02 - Revitalizace b...'!$C$4:$J$39,'SO 01.02 - Revitalizace b...'!$C$45:$J$63,'SO 01.02 - Revitalizace b...'!$C$69:$K$121</definedName>
    <definedName name="_xlnm.Print_Titles" localSheetId="2">'SO 01.02 - Revitalizace b...'!$81:$81</definedName>
    <definedName name="_xlnm._FilterDatabase" localSheetId="3" hidden="1">'VRN.01 - Vedlejší rozpočt...'!$C$92:$K$131</definedName>
    <definedName name="_xlnm.Print_Area" localSheetId="3">'VRN.01 - Vedlejší rozpočt...'!$C$4:$J$39,'VRN.01 - Vedlejší rozpočt...'!$C$45:$J$74,'VRN.01 - Vedlejší rozpočt...'!$C$80:$K$131</definedName>
    <definedName name="_xlnm.Print_Titles" localSheetId="3">'VRN.01 - Vedlejší rozpočt...'!$92:$92</definedName>
    <definedName name="_xlnm._FilterDatabase" localSheetId="4" hidden="1">'VRN.02 - Vedlejší rozpočt...'!$C$85:$K$104</definedName>
    <definedName name="_xlnm.Print_Area" localSheetId="4">'VRN.02 - Vedlejší rozpočt...'!$C$4:$J$39,'VRN.02 - Vedlejší rozpočt...'!$C$45:$J$67,'VRN.02 - Vedlejší rozpočt...'!$C$73:$K$104</definedName>
    <definedName name="_xlnm.Print_Titles" localSheetId="4">'VRN.02 - Vedlejší rozpočt...'!$85:$85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3"/>
  <c r="BH103"/>
  <c r="BG103"/>
  <c r="BE103"/>
  <c r="T103"/>
  <c r="T102"/>
  <c r="T101"/>
  <c r="R103"/>
  <c r="R102"/>
  <c r="R101"/>
  <c r="P103"/>
  <c r="P102"/>
  <c r="P101"/>
  <c r="BI100"/>
  <c r="BH100"/>
  <c r="BG100"/>
  <c r="BE100"/>
  <c r="T100"/>
  <c r="T99"/>
  <c r="T98"/>
  <c r="R100"/>
  <c r="R99"/>
  <c r="R98"/>
  <c r="P100"/>
  <c r="P99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89"/>
  <c r="BH89"/>
  <c r="BG89"/>
  <c r="BE89"/>
  <c r="T89"/>
  <c r="T88"/>
  <c r="R89"/>
  <c r="R88"/>
  <c r="P89"/>
  <c r="P88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4" r="J37"/>
  <c r="J36"/>
  <c i="1" r="AY57"/>
  <c i="4" r="J35"/>
  <c i="1" r="AX57"/>
  <c i="4"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T127"/>
  <c r="R128"/>
  <c r="R127"/>
  <c r="P128"/>
  <c r="P127"/>
  <c r="BI126"/>
  <c r="BH126"/>
  <c r="BG126"/>
  <c r="BE126"/>
  <c r="T126"/>
  <c r="T125"/>
  <c r="R126"/>
  <c r="R125"/>
  <c r="P126"/>
  <c r="P125"/>
  <c r="BI122"/>
  <c r="BH122"/>
  <c r="BG122"/>
  <c r="BE122"/>
  <c r="T122"/>
  <c r="T121"/>
  <c r="R122"/>
  <c r="R121"/>
  <c r="P122"/>
  <c r="P121"/>
  <c r="BI119"/>
  <c r="BH119"/>
  <c r="BG119"/>
  <c r="BE119"/>
  <c r="T119"/>
  <c r="T118"/>
  <c r="T117"/>
  <c r="R119"/>
  <c r="R118"/>
  <c r="R117"/>
  <c r="P119"/>
  <c r="P118"/>
  <c r="P117"/>
  <c r="BI115"/>
  <c r="BH115"/>
  <c r="BG115"/>
  <c r="BE115"/>
  <c r="T115"/>
  <c r="T114"/>
  <c r="R115"/>
  <c r="R114"/>
  <c r="P115"/>
  <c r="P114"/>
  <c r="BI112"/>
  <c r="BH112"/>
  <c r="BG112"/>
  <c r="BE112"/>
  <c r="T112"/>
  <c r="T111"/>
  <c r="R112"/>
  <c r="R111"/>
  <c r="P112"/>
  <c r="P111"/>
  <c r="BI109"/>
  <c r="BH109"/>
  <c r="BG109"/>
  <c r="BE109"/>
  <c r="T109"/>
  <c r="T108"/>
  <c r="R109"/>
  <c r="R108"/>
  <c r="P109"/>
  <c r="P108"/>
  <c r="BI106"/>
  <c r="BH106"/>
  <c r="BG106"/>
  <c r="BE106"/>
  <c r="T106"/>
  <c r="R106"/>
  <c r="P106"/>
  <c r="BI104"/>
  <c r="BH104"/>
  <c r="BG104"/>
  <c r="BE104"/>
  <c r="T104"/>
  <c r="R104"/>
  <c r="P104"/>
  <c r="BI101"/>
  <c r="BH101"/>
  <c r="BG101"/>
  <c r="BE101"/>
  <c r="T101"/>
  <c r="T100"/>
  <c r="R101"/>
  <c r="R100"/>
  <c r="P101"/>
  <c r="P100"/>
  <c r="BI98"/>
  <c r="BH98"/>
  <c r="BG98"/>
  <c r="BE98"/>
  <c r="T98"/>
  <c r="R98"/>
  <c r="P98"/>
  <c r="BI96"/>
  <c r="BH96"/>
  <c r="BG96"/>
  <c r="BE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87"/>
  <c r="E7"/>
  <c r="E48"/>
  <c i="3" r="J37"/>
  <c r="J36"/>
  <c i="1" r="AY56"/>
  <c i="3" r="J35"/>
  <c i="1" r="AX56"/>
  <c i="3" r="BI121"/>
  <c r="BH121"/>
  <c r="BG121"/>
  <c r="BE121"/>
  <c r="T121"/>
  <c r="T120"/>
  <c r="T119"/>
  <c r="R121"/>
  <c r="R120"/>
  <c r="R119"/>
  <c r="P121"/>
  <c r="P120"/>
  <c r="P119"/>
  <c r="BI116"/>
  <c r="BH116"/>
  <c r="BG116"/>
  <c r="BE116"/>
  <c r="T116"/>
  <c r="R116"/>
  <c r="P116"/>
  <c r="BI115"/>
  <c r="BH115"/>
  <c r="BG115"/>
  <c r="BE115"/>
  <c r="T115"/>
  <c r="R115"/>
  <c r="P115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2"/>
  <c r="BH102"/>
  <c r="BG102"/>
  <c r="BE102"/>
  <c r="T102"/>
  <c r="R102"/>
  <c r="P102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0"/>
  <c r="BH90"/>
  <c r="BG90"/>
  <c r="BE90"/>
  <c r="T90"/>
  <c r="R90"/>
  <c r="P90"/>
  <c r="BI88"/>
  <c r="BH88"/>
  <c r="BG88"/>
  <c r="BE88"/>
  <c r="T88"/>
  <c r="R88"/>
  <c r="P88"/>
  <c r="BI87"/>
  <c r="BH87"/>
  <c r="BG87"/>
  <c r="BE87"/>
  <c r="T87"/>
  <c r="R87"/>
  <c r="P87"/>
  <c r="BI84"/>
  <c r="BH84"/>
  <c r="BG84"/>
  <c r="BE84"/>
  <c r="T84"/>
  <c r="R84"/>
  <c r="P84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2" r="J37"/>
  <c r="J36"/>
  <c i="1" r="AY55"/>
  <c i="2" r="J35"/>
  <c i="1" r="AX55"/>
  <c i="2" r="BI826"/>
  <c r="BH826"/>
  <c r="BG826"/>
  <c r="BE826"/>
  <c r="T826"/>
  <c r="R826"/>
  <c r="P826"/>
  <c r="BI825"/>
  <c r="BH825"/>
  <c r="BG825"/>
  <c r="BE825"/>
  <c r="T825"/>
  <c r="R825"/>
  <c r="P825"/>
  <c r="BI824"/>
  <c r="BH824"/>
  <c r="BG824"/>
  <c r="BE824"/>
  <c r="T824"/>
  <c r="R824"/>
  <c r="P824"/>
  <c r="BI822"/>
  <c r="BH822"/>
  <c r="BG822"/>
  <c r="BE822"/>
  <c r="T822"/>
  <c r="R822"/>
  <c r="P822"/>
  <c r="BI821"/>
  <c r="BH821"/>
  <c r="BG821"/>
  <c r="BE821"/>
  <c r="T821"/>
  <c r="R821"/>
  <c r="P821"/>
  <c r="BI820"/>
  <c r="BH820"/>
  <c r="BG820"/>
  <c r="BE820"/>
  <c r="T820"/>
  <c r="R820"/>
  <c r="P820"/>
  <c r="BI817"/>
  <c r="BH817"/>
  <c r="BG817"/>
  <c r="BE817"/>
  <c r="T817"/>
  <c r="R817"/>
  <c r="P817"/>
  <c r="BI814"/>
  <c r="BH814"/>
  <c r="BG814"/>
  <c r="BE814"/>
  <c r="T814"/>
  <c r="R814"/>
  <c r="P814"/>
  <c r="BI813"/>
  <c r="BH813"/>
  <c r="BG813"/>
  <c r="BE813"/>
  <c r="T813"/>
  <c r="R813"/>
  <c r="P813"/>
  <c r="BI812"/>
  <c r="BH812"/>
  <c r="BG812"/>
  <c r="BE812"/>
  <c r="T812"/>
  <c r="R812"/>
  <c r="P812"/>
  <c r="BI811"/>
  <c r="BH811"/>
  <c r="BG811"/>
  <c r="BE811"/>
  <c r="T811"/>
  <c r="R811"/>
  <c r="P811"/>
  <c r="BI808"/>
  <c r="BH808"/>
  <c r="BG808"/>
  <c r="BE808"/>
  <c r="T808"/>
  <c r="R808"/>
  <c r="P808"/>
  <c r="BI805"/>
  <c r="BH805"/>
  <c r="BG805"/>
  <c r="BE805"/>
  <c r="T805"/>
  <c r="R805"/>
  <c r="P805"/>
  <c r="BI804"/>
  <c r="BH804"/>
  <c r="BG804"/>
  <c r="BE804"/>
  <c r="T804"/>
  <c r="R804"/>
  <c r="P804"/>
  <c r="BI798"/>
  <c r="BH798"/>
  <c r="BG798"/>
  <c r="BE798"/>
  <c r="T798"/>
  <c r="R798"/>
  <c r="P798"/>
  <c r="BI797"/>
  <c r="BH797"/>
  <c r="BG797"/>
  <c r="BE797"/>
  <c r="T797"/>
  <c r="R797"/>
  <c r="P797"/>
  <c r="BI793"/>
  <c r="BH793"/>
  <c r="BG793"/>
  <c r="BE793"/>
  <c r="T793"/>
  <c r="R793"/>
  <c r="P793"/>
  <c r="BI790"/>
  <c r="BH790"/>
  <c r="BG790"/>
  <c r="BE790"/>
  <c r="T790"/>
  <c r="R790"/>
  <c r="P790"/>
  <c r="BI788"/>
  <c r="BH788"/>
  <c r="BG788"/>
  <c r="BE788"/>
  <c r="T788"/>
  <c r="R788"/>
  <c r="P788"/>
  <c r="BI787"/>
  <c r="BH787"/>
  <c r="BG787"/>
  <c r="BE787"/>
  <c r="T787"/>
  <c r="R787"/>
  <c r="P787"/>
  <c r="BI777"/>
  <c r="BH777"/>
  <c r="BG777"/>
  <c r="BE777"/>
  <c r="T777"/>
  <c r="R777"/>
  <c r="P777"/>
  <c r="BI772"/>
  <c r="BH772"/>
  <c r="BG772"/>
  <c r="BE772"/>
  <c r="T772"/>
  <c r="R772"/>
  <c r="P772"/>
  <c r="BI767"/>
  <c r="BH767"/>
  <c r="BG767"/>
  <c r="BE767"/>
  <c r="T767"/>
  <c r="R767"/>
  <c r="P767"/>
  <c r="BI765"/>
  <c r="BH765"/>
  <c r="BG765"/>
  <c r="BE765"/>
  <c r="T765"/>
  <c r="R765"/>
  <c r="P765"/>
  <c r="BI762"/>
  <c r="BH762"/>
  <c r="BG762"/>
  <c r="BE762"/>
  <c r="T762"/>
  <c r="R762"/>
  <c r="P762"/>
  <c r="BI760"/>
  <c r="BH760"/>
  <c r="BG760"/>
  <c r="BE760"/>
  <c r="T760"/>
  <c r="R760"/>
  <c r="P760"/>
  <c r="BI755"/>
  <c r="BH755"/>
  <c r="BG755"/>
  <c r="BE755"/>
  <c r="T755"/>
  <c r="R755"/>
  <c r="P755"/>
  <c r="BI751"/>
  <c r="BH751"/>
  <c r="BG751"/>
  <c r="BE751"/>
  <c r="T751"/>
  <c r="R751"/>
  <c r="P751"/>
  <c r="BI747"/>
  <c r="BH747"/>
  <c r="BG747"/>
  <c r="BE747"/>
  <c r="T747"/>
  <c r="R747"/>
  <c r="P747"/>
  <c r="BI746"/>
  <c r="BH746"/>
  <c r="BG746"/>
  <c r="BE746"/>
  <c r="T746"/>
  <c r="R746"/>
  <c r="P746"/>
  <c r="BI740"/>
  <c r="BH740"/>
  <c r="BG740"/>
  <c r="BE740"/>
  <c r="T740"/>
  <c r="R740"/>
  <c r="P740"/>
  <c r="BI737"/>
  <c r="BH737"/>
  <c r="BG737"/>
  <c r="BE737"/>
  <c r="T737"/>
  <c r="R737"/>
  <c r="P737"/>
  <c r="BI731"/>
  <c r="BH731"/>
  <c r="BG731"/>
  <c r="BE731"/>
  <c r="T731"/>
  <c r="R731"/>
  <c r="P731"/>
  <c r="BI729"/>
  <c r="BH729"/>
  <c r="BG729"/>
  <c r="BE729"/>
  <c r="T729"/>
  <c r="R729"/>
  <c r="P729"/>
  <c r="BI728"/>
  <c r="BH728"/>
  <c r="BG728"/>
  <c r="BE728"/>
  <c r="T728"/>
  <c r="R728"/>
  <c r="P728"/>
  <c r="BI725"/>
  <c r="BH725"/>
  <c r="BG725"/>
  <c r="BE725"/>
  <c r="T725"/>
  <c r="R725"/>
  <c r="P725"/>
  <c r="BI722"/>
  <c r="BH722"/>
  <c r="BG722"/>
  <c r="BE722"/>
  <c r="T722"/>
  <c r="R722"/>
  <c r="P722"/>
  <c r="BI716"/>
  <c r="BH716"/>
  <c r="BG716"/>
  <c r="BE716"/>
  <c r="T716"/>
  <c r="R716"/>
  <c r="P716"/>
  <c r="BI713"/>
  <c r="BH713"/>
  <c r="BG713"/>
  <c r="BE713"/>
  <c r="T713"/>
  <c r="R713"/>
  <c r="P713"/>
  <c r="BI710"/>
  <c r="BH710"/>
  <c r="BG710"/>
  <c r="BE710"/>
  <c r="T710"/>
  <c r="R710"/>
  <c r="P710"/>
  <c r="BI709"/>
  <c r="BH709"/>
  <c r="BG709"/>
  <c r="BE709"/>
  <c r="T709"/>
  <c r="R709"/>
  <c r="P709"/>
  <c r="BI708"/>
  <c r="BH708"/>
  <c r="BG708"/>
  <c r="BE708"/>
  <c r="T708"/>
  <c r="R708"/>
  <c r="P708"/>
  <c r="BI707"/>
  <c r="BH707"/>
  <c r="BG707"/>
  <c r="BE707"/>
  <c r="T707"/>
  <c r="R707"/>
  <c r="P707"/>
  <c r="BI705"/>
  <c r="BH705"/>
  <c r="BG705"/>
  <c r="BE705"/>
  <c r="T705"/>
  <c r="R705"/>
  <c r="P705"/>
  <c r="BI692"/>
  <c r="BH692"/>
  <c r="BG692"/>
  <c r="BE692"/>
  <c r="T692"/>
  <c r="R692"/>
  <c r="P692"/>
  <c r="BI691"/>
  <c r="BH691"/>
  <c r="BG691"/>
  <c r="BE691"/>
  <c r="T691"/>
  <c r="R691"/>
  <c r="P691"/>
  <c r="BI688"/>
  <c r="BH688"/>
  <c r="BG688"/>
  <c r="BE688"/>
  <c r="T688"/>
  <c r="R688"/>
  <c r="P688"/>
  <c r="BI687"/>
  <c r="BH687"/>
  <c r="BG687"/>
  <c r="BE687"/>
  <c r="T687"/>
  <c r="R687"/>
  <c r="P687"/>
  <c r="BI685"/>
  <c r="BH685"/>
  <c r="BG685"/>
  <c r="BE685"/>
  <c r="T685"/>
  <c r="R685"/>
  <c r="P685"/>
  <c r="BI671"/>
  <c r="BH671"/>
  <c r="BG671"/>
  <c r="BE671"/>
  <c r="T671"/>
  <c r="R671"/>
  <c r="P671"/>
  <c r="BI657"/>
  <c r="BH657"/>
  <c r="BG657"/>
  <c r="BE657"/>
  <c r="T657"/>
  <c r="R657"/>
  <c r="P657"/>
  <c r="BI643"/>
  <c r="BH643"/>
  <c r="BG643"/>
  <c r="BE643"/>
  <c r="T643"/>
  <c r="R643"/>
  <c r="P643"/>
  <c r="BI642"/>
  <c r="BH642"/>
  <c r="BG642"/>
  <c r="BE642"/>
  <c r="T642"/>
  <c r="R642"/>
  <c r="P642"/>
  <c r="BI639"/>
  <c r="BH639"/>
  <c r="BG639"/>
  <c r="BE639"/>
  <c r="T639"/>
  <c r="R639"/>
  <c r="P639"/>
  <c r="BI638"/>
  <c r="BH638"/>
  <c r="BG638"/>
  <c r="BE638"/>
  <c r="T638"/>
  <c r="R638"/>
  <c r="P638"/>
  <c r="BI637"/>
  <c r="BH637"/>
  <c r="BG637"/>
  <c r="BE637"/>
  <c r="T637"/>
  <c r="R637"/>
  <c r="P637"/>
  <c r="BI631"/>
  <c r="BH631"/>
  <c r="BG631"/>
  <c r="BE631"/>
  <c r="T631"/>
  <c r="R631"/>
  <c r="P631"/>
  <c r="BI630"/>
  <c r="BH630"/>
  <c r="BG630"/>
  <c r="BE630"/>
  <c r="T630"/>
  <c r="R630"/>
  <c r="P630"/>
  <c r="BI616"/>
  <c r="BH616"/>
  <c r="BG616"/>
  <c r="BE616"/>
  <c r="T616"/>
  <c r="R616"/>
  <c r="P616"/>
  <c r="BI614"/>
  <c r="BH614"/>
  <c r="BG614"/>
  <c r="BE614"/>
  <c r="T614"/>
  <c r="R614"/>
  <c r="P614"/>
  <c r="BI612"/>
  <c r="BH612"/>
  <c r="BG612"/>
  <c r="BE612"/>
  <c r="T612"/>
  <c r="R612"/>
  <c r="P612"/>
  <c r="BI609"/>
  <c r="BH609"/>
  <c r="BG609"/>
  <c r="BE609"/>
  <c r="T609"/>
  <c r="R609"/>
  <c r="P609"/>
  <c r="BI606"/>
  <c r="BH606"/>
  <c r="BG606"/>
  <c r="BE606"/>
  <c r="T606"/>
  <c r="R606"/>
  <c r="P606"/>
  <c r="BI603"/>
  <c r="BH603"/>
  <c r="BG603"/>
  <c r="BE603"/>
  <c r="T603"/>
  <c r="R603"/>
  <c r="P603"/>
  <c r="BI600"/>
  <c r="BH600"/>
  <c r="BG600"/>
  <c r="BE600"/>
  <c r="T600"/>
  <c r="R600"/>
  <c r="P600"/>
  <c r="BI588"/>
  <c r="BH588"/>
  <c r="BG588"/>
  <c r="BE588"/>
  <c r="T588"/>
  <c r="R588"/>
  <c r="P588"/>
  <c r="BI582"/>
  <c r="BH582"/>
  <c r="BG582"/>
  <c r="BE582"/>
  <c r="T582"/>
  <c r="R582"/>
  <c r="P582"/>
  <c r="BI579"/>
  <c r="BH579"/>
  <c r="BG579"/>
  <c r="BE579"/>
  <c r="T579"/>
  <c r="R579"/>
  <c r="P579"/>
  <c r="BI576"/>
  <c r="BH576"/>
  <c r="BG576"/>
  <c r="BE576"/>
  <c r="T576"/>
  <c r="R576"/>
  <c r="P576"/>
  <c r="BI573"/>
  <c r="BH573"/>
  <c r="BG573"/>
  <c r="BE573"/>
  <c r="T573"/>
  <c r="R573"/>
  <c r="P573"/>
  <c r="BI570"/>
  <c r="BH570"/>
  <c r="BG570"/>
  <c r="BE570"/>
  <c r="T570"/>
  <c r="R570"/>
  <c r="P570"/>
  <c r="BI567"/>
  <c r="BH567"/>
  <c r="BG567"/>
  <c r="BE567"/>
  <c r="T567"/>
  <c r="R567"/>
  <c r="P567"/>
  <c r="BI565"/>
  <c r="BH565"/>
  <c r="BG565"/>
  <c r="BE565"/>
  <c r="T565"/>
  <c r="R565"/>
  <c r="P565"/>
  <c r="BI559"/>
  <c r="BH559"/>
  <c r="BG559"/>
  <c r="BE559"/>
  <c r="T559"/>
  <c r="R559"/>
  <c r="P559"/>
  <c r="BI557"/>
  <c r="BH557"/>
  <c r="BG557"/>
  <c r="BE557"/>
  <c r="T557"/>
  <c r="R557"/>
  <c r="P557"/>
  <c r="BI553"/>
  <c r="BH553"/>
  <c r="BG553"/>
  <c r="BE553"/>
  <c r="T553"/>
  <c r="R553"/>
  <c r="P553"/>
  <c r="BI544"/>
  <c r="BH544"/>
  <c r="BG544"/>
  <c r="BE544"/>
  <c r="T544"/>
  <c r="R544"/>
  <c r="P544"/>
  <c r="BI537"/>
  <c r="BH537"/>
  <c r="BG537"/>
  <c r="BE537"/>
  <c r="T537"/>
  <c r="R537"/>
  <c r="P537"/>
  <c r="BI530"/>
  <c r="BH530"/>
  <c r="BG530"/>
  <c r="BE530"/>
  <c r="T530"/>
  <c r="R530"/>
  <c r="P530"/>
  <c r="BI526"/>
  <c r="BH526"/>
  <c r="BG526"/>
  <c r="BE526"/>
  <c r="T526"/>
  <c r="R526"/>
  <c r="P526"/>
  <c r="BI523"/>
  <c r="BH523"/>
  <c r="BG523"/>
  <c r="BE523"/>
  <c r="T523"/>
  <c r="R523"/>
  <c r="P523"/>
  <c r="BI522"/>
  <c r="BH522"/>
  <c r="BG522"/>
  <c r="BE522"/>
  <c r="T522"/>
  <c r="R522"/>
  <c r="P522"/>
  <c r="BI520"/>
  <c r="BH520"/>
  <c r="BG520"/>
  <c r="BE520"/>
  <c r="T520"/>
  <c r="R520"/>
  <c r="P520"/>
  <c r="BI518"/>
  <c r="BH518"/>
  <c r="BG518"/>
  <c r="BE518"/>
  <c r="T518"/>
  <c r="R518"/>
  <c r="P518"/>
  <c r="BI515"/>
  <c r="BH515"/>
  <c r="BG515"/>
  <c r="BE515"/>
  <c r="T515"/>
  <c r="R515"/>
  <c r="P515"/>
  <c r="BI506"/>
  <c r="BH506"/>
  <c r="BG506"/>
  <c r="BE506"/>
  <c r="T506"/>
  <c r="R506"/>
  <c r="P506"/>
  <c r="BI497"/>
  <c r="BH497"/>
  <c r="BG497"/>
  <c r="BE497"/>
  <c r="T497"/>
  <c r="R497"/>
  <c r="P497"/>
  <c r="BI489"/>
  <c r="BH489"/>
  <c r="BG489"/>
  <c r="BE489"/>
  <c r="T489"/>
  <c r="R489"/>
  <c r="P489"/>
  <c r="BI486"/>
  <c r="BH486"/>
  <c r="BG486"/>
  <c r="BE486"/>
  <c r="T486"/>
  <c r="R486"/>
  <c r="P486"/>
  <c r="BI483"/>
  <c r="BH483"/>
  <c r="BG483"/>
  <c r="BE483"/>
  <c r="T483"/>
  <c r="R483"/>
  <c r="P483"/>
  <c r="BI481"/>
  <c r="BH481"/>
  <c r="BG481"/>
  <c r="BE481"/>
  <c r="T481"/>
  <c r="R481"/>
  <c r="P481"/>
  <c r="BI479"/>
  <c r="BH479"/>
  <c r="BG479"/>
  <c r="BE479"/>
  <c r="T479"/>
  <c r="R479"/>
  <c r="P479"/>
  <c r="BI476"/>
  <c r="BH476"/>
  <c r="BG476"/>
  <c r="BE476"/>
  <c r="T476"/>
  <c r="R476"/>
  <c r="P476"/>
  <c r="BI474"/>
  <c r="BH474"/>
  <c r="BG474"/>
  <c r="BE474"/>
  <c r="T474"/>
  <c r="R474"/>
  <c r="P474"/>
  <c r="BI466"/>
  <c r="BH466"/>
  <c r="BG466"/>
  <c r="BE466"/>
  <c r="T466"/>
  <c r="R466"/>
  <c r="P466"/>
  <c r="BI462"/>
  <c r="BH462"/>
  <c r="BG462"/>
  <c r="BE462"/>
  <c r="T462"/>
  <c r="R462"/>
  <c r="P462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37"/>
  <c r="BH437"/>
  <c r="BG437"/>
  <c r="BE437"/>
  <c r="T437"/>
  <c r="R437"/>
  <c r="P437"/>
  <c r="BI434"/>
  <c r="BH434"/>
  <c r="BG434"/>
  <c r="BE434"/>
  <c r="T434"/>
  <c r="R434"/>
  <c r="P434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7"/>
  <c r="BH427"/>
  <c r="BG427"/>
  <c r="BE427"/>
  <c r="T427"/>
  <c r="R427"/>
  <c r="P427"/>
  <c r="BI420"/>
  <c r="BH420"/>
  <c r="BG420"/>
  <c r="BE420"/>
  <c r="T420"/>
  <c r="R420"/>
  <c r="P420"/>
  <c r="BI405"/>
  <c r="BH405"/>
  <c r="BG405"/>
  <c r="BE405"/>
  <c r="T405"/>
  <c r="R405"/>
  <c r="P405"/>
  <c r="BI398"/>
  <c r="BH398"/>
  <c r="BG398"/>
  <c r="BE398"/>
  <c r="T398"/>
  <c r="R398"/>
  <c r="P398"/>
  <c r="BI395"/>
  <c r="BH395"/>
  <c r="BG395"/>
  <c r="BE395"/>
  <c r="T395"/>
  <c r="R395"/>
  <c r="P395"/>
  <c r="BI394"/>
  <c r="BH394"/>
  <c r="BG394"/>
  <c r="BE394"/>
  <c r="T394"/>
  <c r="R394"/>
  <c r="P394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1"/>
  <c r="BH381"/>
  <c r="BG381"/>
  <c r="BE381"/>
  <c r="T381"/>
  <c r="R381"/>
  <c r="P381"/>
  <c r="BI376"/>
  <c r="BH376"/>
  <c r="BG376"/>
  <c r="BE376"/>
  <c r="T376"/>
  <c r="R376"/>
  <c r="P376"/>
  <c r="BI372"/>
  <c r="BH372"/>
  <c r="BG372"/>
  <c r="BE372"/>
  <c r="T372"/>
  <c r="R372"/>
  <c r="P372"/>
  <c r="BI360"/>
  <c r="BH360"/>
  <c r="BG360"/>
  <c r="BE360"/>
  <c r="T360"/>
  <c r="R360"/>
  <c r="P360"/>
  <c r="BI353"/>
  <c r="BH353"/>
  <c r="BG353"/>
  <c r="BE353"/>
  <c r="T353"/>
  <c r="R353"/>
  <c r="P353"/>
  <c r="BI344"/>
  <c r="BH344"/>
  <c r="BG344"/>
  <c r="BE344"/>
  <c r="T344"/>
  <c r="R344"/>
  <c r="P344"/>
  <c r="BI336"/>
  <c r="BH336"/>
  <c r="BG336"/>
  <c r="BE336"/>
  <c r="T336"/>
  <c r="R336"/>
  <c r="P336"/>
  <c r="BI331"/>
  <c r="BH331"/>
  <c r="BG331"/>
  <c r="BE331"/>
  <c r="T331"/>
  <c r="R331"/>
  <c r="P331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6"/>
  <c r="BH316"/>
  <c r="BG316"/>
  <c r="BE316"/>
  <c r="T316"/>
  <c r="R316"/>
  <c r="P316"/>
  <c r="BI310"/>
  <c r="BH310"/>
  <c r="BG310"/>
  <c r="BE310"/>
  <c r="T310"/>
  <c r="R310"/>
  <c r="P310"/>
  <c r="BI303"/>
  <c r="BH303"/>
  <c r="BG303"/>
  <c r="BE303"/>
  <c r="T303"/>
  <c r="R303"/>
  <c r="P303"/>
  <c r="BI301"/>
  <c r="BH301"/>
  <c r="BG301"/>
  <c r="BE301"/>
  <c r="T301"/>
  <c r="R301"/>
  <c r="P301"/>
  <c r="BI292"/>
  <c r="BH292"/>
  <c r="BG292"/>
  <c r="BE292"/>
  <c r="T292"/>
  <c r="R292"/>
  <c r="P292"/>
  <c r="BI290"/>
  <c r="BH290"/>
  <c r="BG290"/>
  <c r="BE290"/>
  <c r="T290"/>
  <c r="R290"/>
  <c r="P290"/>
  <c r="BI286"/>
  <c r="BH286"/>
  <c r="BG286"/>
  <c r="BE286"/>
  <c r="T286"/>
  <c r="R286"/>
  <c r="P286"/>
  <c r="BI283"/>
  <c r="BH283"/>
  <c r="BG283"/>
  <c r="BE283"/>
  <c r="T283"/>
  <c r="R283"/>
  <c r="P283"/>
  <c r="BI279"/>
  <c r="BH279"/>
  <c r="BG279"/>
  <c r="BE279"/>
  <c r="T279"/>
  <c r="R279"/>
  <c r="P279"/>
  <c r="BI277"/>
  <c r="BH277"/>
  <c r="BG277"/>
  <c r="BE277"/>
  <c r="T277"/>
  <c r="R277"/>
  <c r="P277"/>
  <c r="BI265"/>
  <c r="BH265"/>
  <c r="BG265"/>
  <c r="BE265"/>
  <c r="T265"/>
  <c r="R265"/>
  <c r="P265"/>
  <c r="BI263"/>
  <c r="BH263"/>
  <c r="BG263"/>
  <c r="BE263"/>
  <c r="T263"/>
  <c r="R263"/>
  <c r="P263"/>
  <c r="BI257"/>
  <c r="BH257"/>
  <c r="BG257"/>
  <c r="BE257"/>
  <c r="T257"/>
  <c r="R257"/>
  <c r="P257"/>
  <c r="BI253"/>
  <c r="BH253"/>
  <c r="BG253"/>
  <c r="BE253"/>
  <c r="T253"/>
  <c r="R253"/>
  <c r="P253"/>
  <c r="BI249"/>
  <c r="BH249"/>
  <c r="BG249"/>
  <c r="BE249"/>
  <c r="T249"/>
  <c r="R249"/>
  <c r="P249"/>
  <c r="BI242"/>
  <c r="BH242"/>
  <c r="BG242"/>
  <c r="BE242"/>
  <c r="T242"/>
  <c r="R242"/>
  <c r="P242"/>
  <c r="BI240"/>
  <c r="BH240"/>
  <c r="BG240"/>
  <c r="BE240"/>
  <c r="T240"/>
  <c r="R240"/>
  <c r="P240"/>
  <c r="BI227"/>
  <c r="BH227"/>
  <c r="BG227"/>
  <c r="BE227"/>
  <c r="T227"/>
  <c r="R227"/>
  <c r="P227"/>
  <c r="BI223"/>
  <c r="BH223"/>
  <c r="BG223"/>
  <c r="BE223"/>
  <c r="T223"/>
  <c r="R223"/>
  <c r="P223"/>
  <c r="BI219"/>
  <c r="BH219"/>
  <c r="BG219"/>
  <c r="BE219"/>
  <c r="T219"/>
  <c r="R219"/>
  <c r="P219"/>
  <c r="BI212"/>
  <c r="BH212"/>
  <c r="BG212"/>
  <c r="BE212"/>
  <c r="T212"/>
  <c r="R212"/>
  <c r="P212"/>
  <c r="BI211"/>
  <c r="BH211"/>
  <c r="BG211"/>
  <c r="BE211"/>
  <c r="T211"/>
  <c r="R211"/>
  <c r="P211"/>
  <c r="BI198"/>
  <c r="BH198"/>
  <c r="BG198"/>
  <c r="BE198"/>
  <c r="T198"/>
  <c r="R198"/>
  <c r="P198"/>
  <c r="BI197"/>
  <c r="BH197"/>
  <c r="BG197"/>
  <c r="BE197"/>
  <c r="T197"/>
  <c r="R197"/>
  <c r="P197"/>
  <c r="BI195"/>
  <c r="BH195"/>
  <c r="BG195"/>
  <c r="BE195"/>
  <c r="T195"/>
  <c r="R195"/>
  <c r="P195"/>
  <c r="BI188"/>
  <c r="BH188"/>
  <c r="BG188"/>
  <c r="BE188"/>
  <c r="T188"/>
  <c r="R188"/>
  <c r="P188"/>
  <c r="BI186"/>
  <c r="BH186"/>
  <c r="BG186"/>
  <c r="BE186"/>
  <c r="T186"/>
  <c r="R186"/>
  <c r="P186"/>
  <c r="BI176"/>
  <c r="BH176"/>
  <c r="BG176"/>
  <c r="BE176"/>
  <c r="T176"/>
  <c r="R176"/>
  <c r="P176"/>
  <c r="BI160"/>
  <c r="BH160"/>
  <c r="BG160"/>
  <c r="BE160"/>
  <c r="T160"/>
  <c r="R160"/>
  <c r="P160"/>
  <c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T131"/>
  <c r="R132"/>
  <c r="R131"/>
  <c r="P132"/>
  <c r="P131"/>
  <c r="BI125"/>
  <c r="BH125"/>
  <c r="BG125"/>
  <c r="BE125"/>
  <c r="T125"/>
  <c r="T124"/>
  <c r="R125"/>
  <c r="R124"/>
  <c r="P125"/>
  <c r="P124"/>
  <c r="BI122"/>
  <c r="BH122"/>
  <c r="BG122"/>
  <c r="BE122"/>
  <c r="T122"/>
  <c r="R122"/>
  <c r="P122"/>
  <c r="BI119"/>
  <c r="BH119"/>
  <c r="BG119"/>
  <c r="BE119"/>
  <c r="T119"/>
  <c r="R119"/>
  <c r="P119"/>
  <c r="BI118"/>
  <c r="BH118"/>
  <c r="BG118"/>
  <c r="BE118"/>
  <c r="T118"/>
  <c r="R118"/>
  <c r="P118"/>
  <c r="BI115"/>
  <c r="BH115"/>
  <c r="BG115"/>
  <c r="BE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BI106"/>
  <c r="BH106"/>
  <c r="BG106"/>
  <c r="BE106"/>
  <c r="T106"/>
  <c r="R106"/>
  <c r="P106"/>
  <c r="J100"/>
  <c r="J99"/>
  <c r="F99"/>
  <c r="F97"/>
  <c r="E95"/>
  <c r="J55"/>
  <c r="J54"/>
  <c r="F54"/>
  <c r="F52"/>
  <c r="E50"/>
  <c r="J18"/>
  <c r="E18"/>
  <c r="F100"/>
  <c r="J17"/>
  <c r="J12"/>
  <c r="J52"/>
  <c r="E7"/>
  <c r="E93"/>
  <c i="1" r="L50"/>
  <c r="AM50"/>
  <c r="AM49"/>
  <c r="L49"/>
  <c r="AM47"/>
  <c r="L47"/>
  <c r="L45"/>
  <c r="L44"/>
  <c i="5" r="J103"/>
  <c r="J96"/>
  <c r="J94"/>
  <c r="J92"/>
  <c r="J89"/>
  <c i="3" r="J115"/>
  <c r="BK110"/>
  <c r="J107"/>
  <c r="J101"/>
  <c r="BK95"/>
  <c r="J93"/>
  <c r="J90"/>
  <c r="BK84"/>
  <c i="2" r="J804"/>
  <c r="BK797"/>
  <c r="J790"/>
  <c r="J762"/>
  <c r="BK751"/>
  <c r="J746"/>
  <c r="BK731"/>
  <c r="J722"/>
  <c r="J713"/>
  <c r="J708"/>
  <c r="BK687"/>
  <c r="J642"/>
  <c r="BK638"/>
  <c r="BK614"/>
  <c r="J588"/>
  <c r="BK565"/>
  <c r="J559"/>
  <c r="J526"/>
  <c r="BK489"/>
  <c r="J476"/>
  <c r="BK430"/>
  <c r="BK420"/>
  <c r="BK381"/>
  <c r="BK336"/>
  <c r="BK324"/>
  <c r="BK303"/>
  <c r="J263"/>
  <c r="J240"/>
  <c r="BK211"/>
  <c r="J148"/>
  <c r="J125"/>
  <c r="J118"/>
  <c r="BK106"/>
  <c i="4" r="BK130"/>
  <c r="J122"/>
  <c r="J112"/>
  <c r="BK101"/>
  <c i="3" r="BK121"/>
  <c r="BK112"/>
  <c r="BK107"/>
  <c r="BK99"/>
  <c r="J87"/>
  <c i="2" r="BK812"/>
  <c r="BK804"/>
  <c r="J777"/>
  <c r="BK760"/>
  <c r="BK747"/>
  <c r="BK729"/>
  <c r="BK722"/>
  <c r="BK639"/>
  <c r="J603"/>
  <c r="J576"/>
  <c r="J567"/>
  <c r="J537"/>
  <c r="J522"/>
  <c r="BK481"/>
  <c r="BK452"/>
  <c r="BK434"/>
  <c r="J427"/>
  <c r="BK389"/>
  <c r="J385"/>
  <c r="J376"/>
  <c r="BK353"/>
  <c r="J303"/>
  <c r="BK286"/>
  <c r="J257"/>
  <c r="J219"/>
  <c r="BK188"/>
  <c r="BK142"/>
  <c r="BK125"/>
  <c r="J106"/>
  <c i="4" r="J131"/>
  <c r="J128"/>
  <c r="BK122"/>
  <c r="BK115"/>
  <c r="J106"/>
  <c r="BK98"/>
  <c i="3" r="J109"/>
  <c r="BK101"/>
  <c r="J95"/>
  <c i="2" r="BK826"/>
  <c r="J825"/>
  <c r="J824"/>
  <c r="BK821"/>
  <c r="J817"/>
  <c r="BK811"/>
  <c r="BK793"/>
  <c r="J767"/>
  <c r="BK740"/>
  <c r="J728"/>
  <c r="J710"/>
  <c r="J687"/>
  <c r="BK657"/>
  <c r="J631"/>
  <c r="J612"/>
  <c r="J579"/>
  <c r="J523"/>
  <c r="J518"/>
  <c r="J489"/>
  <c r="J481"/>
  <c r="J466"/>
  <c r="BK451"/>
  <c r="J420"/>
  <c r="BK390"/>
  <c r="J336"/>
  <c r="J316"/>
  <c r="BK292"/>
  <c r="J283"/>
  <c r="J249"/>
  <c r="BK227"/>
  <c r="J195"/>
  <c r="BK152"/>
  <c r="J139"/>
  <c r="BK109"/>
  <c i="3" r="J105"/>
  <c r="BK87"/>
  <c i="2" r="BK813"/>
  <c r="BK787"/>
  <c r="BK755"/>
  <c r="BK728"/>
  <c r="BK708"/>
  <c r="BK692"/>
  <c r="J671"/>
  <c r="BK631"/>
  <c r="BK612"/>
  <c r="BK603"/>
  <c r="BK570"/>
  <c r="BK557"/>
  <c r="J530"/>
  <c r="J506"/>
  <c r="BK462"/>
  <c r="J437"/>
  <c r="BK398"/>
  <c r="BK391"/>
  <c r="BK384"/>
  <c r="J324"/>
  <c r="BK277"/>
  <c r="J242"/>
  <c r="J227"/>
  <c r="J198"/>
  <c r="J152"/>
  <c r="BK145"/>
  <c r="BK115"/>
  <c r="BK600"/>
  <c r="BK537"/>
  <c r="BK518"/>
  <c r="J479"/>
  <c r="BK449"/>
  <c r="BK429"/>
  <c r="BK394"/>
  <c r="J353"/>
  <c r="BK322"/>
  <c r="J292"/>
  <c r="BK257"/>
  <c r="J223"/>
  <c r="BK197"/>
  <c r="BK160"/>
  <c r="BK136"/>
  <c r="J119"/>
  <c i="4" r="BK131"/>
  <c r="BK126"/>
  <c r="J115"/>
  <c r="BK106"/>
  <c r="J98"/>
  <c i="3" r="BK116"/>
  <c r="BK111"/>
  <c r="BK102"/>
  <c r="J88"/>
  <c i="2" r="BK817"/>
  <c r="BK805"/>
  <c r="J787"/>
  <c r="J765"/>
  <c r="J755"/>
  <c r="BK746"/>
  <c r="BK705"/>
  <c r="J638"/>
  <c r="J600"/>
  <c r="BK573"/>
  <c r="J565"/>
  <c r="BK530"/>
  <c r="BK486"/>
  <c r="J462"/>
  <c r="J449"/>
  <c r="BK431"/>
  <c r="J395"/>
  <c r="J384"/>
  <c r="BK376"/>
  <c r="J372"/>
  <c r="J320"/>
  <c r="BK301"/>
  <c r="J279"/>
  <c r="J253"/>
  <c r="BK198"/>
  <c r="J151"/>
  <c r="J136"/>
  <c r="J115"/>
  <c i="1" r="AS54"/>
  <c i="4" r="BK112"/>
  <c r="J101"/>
  <c i="3" r="J121"/>
  <c r="J110"/>
  <c r="BK103"/>
  <c r="J99"/>
  <c r="BK94"/>
  <c i="2" r="J826"/>
  <c r="BK824"/>
  <c r="J822"/>
  <c r="J820"/>
  <c r="J813"/>
  <c r="J808"/>
  <c r="BK790"/>
  <c r="BK765"/>
  <c r="J737"/>
  <c r="BK716"/>
  <c r="J692"/>
  <c r="BK671"/>
  <c r="BK642"/>
  <c r="BK616"/>
  <c r="BK582"/>
  <c r="J557"/>
  <c r="BK520"/>
  <c r="J497"/>
  <c r="J483"/>
  <c r="BK476"/>
  <c r="J456"/>
  <c r="J431"/>
  <c r="BK405"/>
  <c r="J389"/>
  <c r="BK385"/>
  <c r="J322"/>
  <c r="BK290"/>
  <c r="BK279"/>
  <c r="BK242"/>
  <c r="J212"/>
  <c r="J186"/>
  <c r="J145"/>
  <c r="BK122"/>
  <c i="5" r="BK103"/>
  <c i="3" r="J94"/>
  <c r="J84"/>
  <c i="2" r="J797"/>
  <c r="J772"/>
  <c r="BK737"/>
  <c r="BK710"/>
  <c r="BK707"/>
  <c r="J691"/>
  <c r="BK643"/>
  <c r="J614"/>
  <c r="J606"/>
  <c r="BK576"/>
  <c r="BK559"/>
  <c r="J544"/>
  <c r="BK523"/>
  <c r="BK497"/>
  <c r="J454"/>
  <c r="J434"/>
  <c r="BK395"/>
  <c r="J390"/>
  <c r="J360"/>
  <c r="BK320"/>
  <c r="BK283"/>
  <c r="BK240"/>
  <c r="J211"/>
  <c r="BK176"/>
  <c r="BK151"/>
  <c r="BK119"/>
  <c i="5" r="BK96"/>
  <c r="BK94"/>
  <c r="BK92"/>
  <c r="BK89"/>
  <c i="3" r="J116"/>
  <c r="J112"/>
  <c r="BK109"/>
  <c r="J102"/>
  <c r="BK97"/>
  <c r="BK92"/>
  <c r="BK88"/>
  <c i="2" r="J811"/>
  <c r="J798"/>
  <c r="J793"/>
  <c r="BK788"/>
  <c r="J760"/>
  <c r="J747"/>
  <c r="J740"/>
  <c r="BK725"/>
  <c r="J716"/>
  <c r="BK709"/>
  <c r="J688"/>
  <c r="J685"/>
  <c r="J639"/>
  <c r="J637"/>
  <c r="J609"/>
  <c r="J582"/>
  <c r="BK553"/>
  <c r="J520"/>
  <c r="BK483"/>
  <c r="BK454"/>
  <c r="BK427"/>
  <c r="J405"/>
  <c r="J344"/>
  <c r="BK331"/>
  <c r="J310"/>
  <c r="J277"/>
  <c r="BK253"/>
  <c r="BK212"/>
  <c r="J188"/>
  <c r="BK139"/>
  <c r="J122"/>
  <c r="J112"/>
  <c i="4" r="BK128"/>
  <c r="J119"/>
  <c r="J109"/>
  <c r="J104"/>
  <c r="BK96"/>
  <c i="3" r="BK115"/>
  <c r="J103"/>
  <c r="BK90"/>
  <c i="2" r="BK820"/>
  <c r="BK808"/>
  <c r="BK798"/>
  <c r="BK772"/>
  <c r="J751"/>
  <c r="J725"/>
  <c r="BK691"/>
  <c r="J657"/>
  <c r="J616"/>
  <c r="BK579"/>
  <c r="J570"/>
  <c r="BK544"/>
  <c r="BK515"/>
  <c r="J474"/>
  <c r="BK456"/>
  <c r="BK437"/>
  <c r="J398"/>
  <c r="BK386"/>
  <c r="J381"/>
  <c r="BK372"/>
  <c r="BK360"/>
  <c r="BK316"/>
  <c r="J290"/>
  <c r="J265"/>
  <c r="BK249"/>
  <c r="BK195"/>
  <c r="BK148"/>
  <c r="BK132"/>
  <c r="J109"/>
  <c i="5" r="BK100"/>
  <c i="4" r="J130"/>
  <c r="J126"/>
  <c r="BK119"/>
  <c r="BK109"/>
  <c r="BK104"/>
  <c r="J96"/>
  <c i="3" r="J111"/>
  <c r="BK105"/>
  <c r="J97"/>
  <c r="BK93"/>
  <c i="2" r="BK825"/>
  <c r="BK822"/>
  <c r="J821"/>
  <c r="BK814"/>
  <c r="J812"/>
  <c r="J805"/>
  <c r="BK777"/>
  <c r="BK762"/>
  <c r="J729"/>
  <c r="BK713"/>
  <c r="J707"/>
  <c r="BK685"/>
  <c r="J643"/>
  <c r="BK630"/>
  <c r="BK606"/>
  <c r="J573"/>
  <c r="BK522"/>
  <c r="BK506"/>
  <c r="J486"/>
  <c r="BK479"/>
  <c r="BK474"/>
  <c r="J452"/>
  <c r="J430"/>
  <c r="J391"/>
  <c r="J386"/>
  <c r="J331"/>
  <c r="BK310"/>
  <c r="J286"/>
  <c r="BK263"/>
  <c r="BK219"/>
  <c r="J197"/>
  <c r="J176"/>
  <c r="J142"/>
  <c r="BK118"/>
  <c i="5" r="J100"/>
  <c i="3" r="J92"/>
  <c i="2" r="J814"/>
  <c r="J788"/>
  <c r="BK767"/>
  <c r="J731"/>
  <c r="J709"/>
  <c r="J705"/>
  <c r="BK688"/>
  <c r="BK637"/>
  <c r="J630"/>
  <c r="BK609"/>
  <c r="BK588"/>
  <c r="BK567"/>
  <c r="J553"/>
  <c r="BK526"/>
  <c r="J515"/>
  <c r="BK466"/>
  <c r="J451"/>
  <c r="J429"/>
  <c r="J394"/>
  <c r="BK344"/>
  <c r="J301"/>
  <c r="BK265"/>
  <c r="BK223"/>
  <c r="BK186"/>
  <c r="J160"/>
  <c r="J132"/>
  <c r="BK112"/>
  <c l="1" r="BK144"/>
  <c r="J144"/>
  <c r="J65"/>
  <c r="BK436"/>
  <c r="T455"/>
  <c r="R482"/>
  <c r="R521"/>
  <c r="R529"/>
  <c r="BK613"/>
  <c r="J613"/>
  <c r="J76"/>
  <c r="P686"/>
  <c r="P730"/>
  <c r="R766"/>
  <c r="R776"/>
  <c r="P796"/>
  <c r="BK105"/>
  <c r="J105"/>
  <c r="J61"/>
  <c r="R105"/>
  <c r="BK135"/>
  <c r="J135"/>
  <c r="J64"/>
  <c r="P135"/>
  <c r="T135"/>
  <c r="T144"/>
  <c r="P375"/>
  <c r="T375"/>
  <c r="P428"/>
  <c r="P426"/>
  <c r="T428"/>
  <c r="T426"/>
  <c r="T436"/>
  <c r="BK455"/>
  <c r="J455"/>
  <c r="J71"/>
  <c r="P482"/>
  <c r="P521"/>
  <c r="BK529"/>
  <c r="J529"/>
  <c r="J74"/>
  <c r="T613"/>
  <c r="T558"/>
  <c r="R686"/>
  <c r="T730"/>
  <c r="T766"/>
  <c r="P776"/>
  <c r="T796"/>
  <c r="R823"/>
  <c i="3" r="P83"/>
  <c r="P82"/>
  <c i="1" r="AU56"/>
  <c i="3" r="R83"/>
  <c r="R82"/>
  <c i="5" r="BK91"/>
  <c r="J91"/>
  <c r="J62"/>
  <c r="P91"/>
  <c r="P87"/>
  <c r="P86"/>
  <c i="1" r="AU58"/>
  <c i="5" r="R91"/>
  <c r="R87"/>
  <c r="R86"/>
  <c r="T91"/>
  <c r="T87"/>
  <c r="T86"/>
  <c i="2" r="P144"/>
  <c r="R436"/>
  <c r="R455"/>
  <c r="BK482"/>
  <c r="J482"/>
  <c r="J72"/>
  <c r="BK521"/>
  <c r="J521"/>
  <c r="J73"/>
  <c r="P529"/>
  <c r="R613"/>
  <c r="R558"/>
  <c r="T686"/>
  <c r="R730"/>
  <c r="P766"/>
  <c r="BK776"/>
  <c r="J776"/>
  <c r="J80"/>
  <c r="BK796"/>
  <c r="J796"/>
  <c r="J82"/>
  <c r="BK823"/>
  <c r="J823"/>
  <c r="J83"/>
  <c r="P823"/>
  <c i="3" r="BK83"/>
  <c r="J83"/>
  <c r="J60"/>
  <c r="T83"/>
  <c r="T82"/>
  <c i="4" r="BK95"/>
  <c r="J95"/>
  <c r="J61"/>
  <c r="P95"/>
  <c r="R95"/>
  <c r="T95"/>
  <c r="BK103"/>
  <c r="J103"/>
  <c r="J63"/>
  <c r="P103"/>
  <c r="R103"/>
  <c r="T103"/>
  <c r="R129"/>
  <c r="R124"/>
  <c i="2" r="P105"/>
  <c r="T105"/>
  <c r="R135"/>
  <c r="R144"/>
  <c r="BK375"/>
  <c r="J375"/>
  <c r="J66"/>
  <c r="R375"/>
  <c r="BK428"/>
  <c r="J428"/>
  <c r="J68"/>
  <c r="R428"/>
  <c r="R426"/>
  <c r="P436"/>
  <c r="P455"/>
  <c r="T482"/>
  <c r="T521"/>
  <c r="T529"/>
  <c r="P613"/>
  <c r="P558"/>
  <c r="BK686"/>
  <c r="J686"/>
  <c r="J77"/>
  <c r="BK730"/>
  <c r="J730"/>
  <c r="J78"/>
  <c r="BK766"/>
  <c r="J766"/>
  <c r="J79"/>
  <c r="T776"/>
  <c r="R796"/>
  <c r="R795"/>
  <c r="T823"/>
  <c i="4" r="BK129"/>
  <c r="J129"/>
  <c r="J73"/>
  <c r="P129"/>
  <c r="P124"/>
  <c r="T129"/>
  <c r="T124"/>
  <c i="2" r="J97"/>
  <c r="BF112"/>
  <c r="BF122"/>
  <c r="BF139"/>
  <c r="BF151"/>
  <c r="BF188"/>
  <c r="BF197"/>
  <c r="BF198"/>
  <c r="BF322"/>
  <c r="BF353"/>
  <c r="BF376"/>
  <c r="BF389"/>
  <c r="BF391"/>
  <c r="BF394"/>
  <c r="BF431"/>
  <c r="BF449"/>
  <c r="BF474"/>
  <c r="BF489"/>
  <c r="BF506"/>
  <c r="BF515"/>
  <c r="BF537"/>
  <c r="BF544"/>
  <c r="BF582"/>
  <c r="BF616"/>
  <c r="BF638"/>
  <c r="BF643"/>
  <c r="BF671"/>
  <c r="BF687"/>
  <c r="BF705"/>
  <c r="BF708"/>
  <c r="BF725"/>
  <c r="BF788"/>
  <c r="BF797"/>
  <c r="BF798"/>
  <c r="BF814"/>
  <c r="BK558"/>
  <c r="J558"/>
  <c r="J75"/>
  <c i="3" r="E72"/>
  <c r="BF84"/>
  <c r="BF90"/>
  <c r="BF95"/>
  <c i="5" r="BF96"/>
  <c i="2" r="E48"/>
  <c r="F55"/>
  <c r="BF115"/>
  <c r="BF119"/>
  <c r="BF132"/>
  <c r="BF195"/>
  <c r="BF211"/>
  <c r="BF219"/>
  <c r="BF265"/>
  <c r="BF279"/>
  <c r="BF324"/>
  <c r="BF384"/>
  <c r="BF386"/>
  <c r="BF390"/>
  <c r="BF398"/>
  <c r="BF405"/>
  <c r="BF429"/>
  <c r="BF452"/>
  <c r="BF462"/>
  <c r="BF483"/>
  <c r="BF486"/>
  <c r="BF522"/>
  <c r="BF553"/>
  <c r="BF573"/>
  <c r="BF603"/>
  <c r="BF606"/>
  <c r="BF609"/>
  <c r="BF631"/>
  <c r="BF692"/>
  <c r="BF728"/>
  <c r="BF731"/>
  <c r="BF746"/>
  <c r="BF805"/>
  <c r="BF811"/>
  <c r="BF812"/>
  <c r="BF820"/>
  <c r="BF821"/>
  <c r="BF822"/>
  <c r="BF824"/>
  <c r="BF825"/>
  <c r="BF826"/>
  <c r="BK124"/>
  <c r="J124"/>
  <c r="J62"/>
  <c r="BK131"/>
  <c r="J131"/>
  <c r="J63"/>
  <c r="BK426"/>
  <c r="J426"/>
  <c r="J67"/>
  <c i="3" r="BF93"/>
  <c r="BF94"/>
  <c r="BF105"/>
  <c r="BF107"/>
  <c r="BF109"/>
  <c r="BF110"/>
  <c r="BF112"/>
  <c r="BF115"/>
  <c r="BF116"/>
  <c i="4" r="J52"/>
  <c r="E83"/>
  <c r="F90"/>
  <c r="BF101"/>
  <c r="BF104"/>
  <c r="BF115"/>
  <c r="BF122"/>
  <c r="BF128"/>
  <c r="BF130"/>
  <c i="5" r="BK88"/>
  <c r="J88"/>
  <c r="J61"/>
  <c r="BK99"/>
  <c r="J99"/>
  <c r="J64"/>
  <c r="BK102"/>
  <c r="J102"/>
  <c r="J66"/>
  <c i="2" r="BF106"/>
  <c r="BF136"/>
  <c r="BF148"/>
  <c r="BF152"/>
  <c r="BF160"/>
  <c r="BF176"/>
  <c r="BF212"/>
  <c r="BF227"/>
  <c r="BF240"/>
  <c r="BF242"/>
  <c r="BF249"/>
  <c r="BF263"/>
  <c r="BF277"/>
  <c r="BF286"/>
  <c r="BF292"/>
  <c r="BF303"/>
  <c r="BF316"/>
  <c r="BF320"/>
  <c r="BF360"/>
  <c r="BF372"/>
  <c r="BF381"/>
  <c r="BF385"/>
  <c r="BF395"/>
  <c r="BF420"/>
  <c r="BF427"/>
  <c r="BF430"/>
  <c r="BF434"/>
  <c r="BF437"/>
  <c r="BF451"/>
  <c r="BF456"/>
  <c r="BF481"/>
  <c r="BF520"/>
  <c r="BF530"/>
  <c r="BF557"/>
  <c r="BF559"/>
  <c r="BF565"/>
  <c r="BF567"/>
  <c r="BF576"/>
  <c r="BF588"/>
  <c r="BF600"/>
  <c r="BF614"/>
  <c r="BF630"/>
  <c r="BF642"/>
  <c r="BF657"/>
  <c r="BF709"/>
  <c r="BF716"/>
  <c r="BF722"/>
  <c r="BF751"/>
  <c r="BF755"/>
  <c r="BF762"/>
  <c r="BF765"/>
  <c r="BF772"/>
  <c r="BF777"/>
  <c r="BF787"/>
  <c r="BF790"/>
  <c r="BF793"/>
  <c r="BF804"/>
  <c r="BF813"/>
  <c r="BF817"/>
  <c i="3" r="BF87"/>
  <c r="BF102"/>
  <c r="BF103"/>
  <c r="BF121"/>
  <c r="BK120"/>
  <c r="J120"/>
  <c r="J62"/>
  <c i="4" r="BF96"/>
  <c r="BF98"/>
  <c r="BF106"/>
  <c r="BF109"/>
  <c r="BF112"/>
  <c r="BF119"/>
  <c r="BF126"/>
  <c r="BF131"/>
  <c r="BK100"/>
  <c r="J100"/>
  <c r="J62"/>
  <c r="BK108"/>
  <c r="J108"/>
  <c r="J64"/>
  <c r="BK111"/>
  <c r="J111"/>
  <c r="J65"/>
  <c r="BK114"/>
  <c r="J114"/>
  <c r="J66"/>
  <c r="BK118"/>
  <c r="J118"/>
  <c r="J68"/>
  <c r="BK121"/>
  <c r="J121"/>
  <c r="J69"/>
  <c r="BK125"/>
  <c r="J125"/>
  <c r="J71"/>
  <c r="BK127"/>
  <c r="J127"/>
  <c r="J72"/>
  <c i="5" r="BF103"/>
  <c i="2" r="BF109"/>
  <c r="BF118"/>
  <c r="BF125"/>
  <c r="BF142"/>
  <c r="BF145"/>
  <c r="BF186"/>
  <c r="BF223"/>
  <c r="BF253"/>
  <c r="BF257"/>
  <c r="BF283"/>
  <c r="BF290"/>
  <c r="BF301"/>
  <c r="BF310"/>
  <c r="BF331"/>
  <c r="BF336"/>
  <c r="BF344"/>
  <c r="BF454"/>
  <c r="BF466"/>
  <c r="BF476"/>
  <c r="BF479"/>
  <c r="BF497"/>
  <c r="BF518"/>
  <c r="BF523"/>
  <c r="BF526"/>
  <c r="BF570"/>
  <c r="BF579"/>
  <c r="BF612"/>
  <c r="BF637"/>
  <c r="BF639"/>
  <c r="BF685"/>
  <c r="BF688"/>
  <c r="BF691"/>
  <c r="BF707"/>
  <c r="BF710"/>
  <c r="BF713"/>
  <c r="BF729"/>
  <c r="BF737"/>
  <c r="BF740"/>
  <c r="BF747"/>
  <c r="BF760"/>
  <c r="BF767"/>
  <c r="BF808"/>
  <c i="3" r="J52"/>
  <c r="F55"/>
  <c r="BF88"/>
  <c r="BF92"/>
  <c r="BF97"/>
  <c r="BF99"/>
  <c r="BF101"/>
  <c r="BF111"/>
  <c i="5" r="E48"/>
  <c r="J52"/>
  <c r="F55"/>
  <c r="BF89"/>
  <c r="BF92"/>
  <c r="BF94"/>
  <c r="BF100"/>
  <c i="3" r="F35"/>
  <c i="1" r="BB56"/>
  <c i="4" r="F37"/>
  <c i="1" r="BD57"/>
  <c i="3" r="F33"/>
  <c i="1" r="AZ56"/>
  <c i="3" r="J33"/>
  <c i="1" r="AV56"/>
  <c i="3" r="F36"/>
  <c i="1" r="BC56"/>
  <c i="5" r="F33"/>
  <c i="1" r="AZ58"/>
  <c i="5" r="J33"/>
  <c i="1" r="AV58"/>
  <c i="5" r="F37"/>
  <c i="1" r="BD58"/>
  <c i="2" r="F35"/>
  <c i="1" r="BB55"/>
  <c i="4" r="J33"/>
  <c i="1" r="AV57"/>
  <c i="4" r="F33"/>
  <c i="1" r="AZ57"/>
  <c i="5" r="F36"/>
  <c i="1" r="BC58"/>
  <c i="5" r="F35"/>
  <c i="1" r="BB58"/>
  <c i="2" r="F36"/>
  <c i="1" r="BC55"/>
  <c i="4" r="F36"/>
  <c i="1" r="BC57"/>
  <c i="3" r="F37"/>
  <c i="1" r="BD56"/>
  <c i="2" r="J33"/>
  <c i="1" r="AV55"/>
  <c i="4" r="F35"/>
  <c i="1" r="BB57"/>
  <c i="2" r="F37"/>
  <c i="1" r="BD55"/>
  <c i="2" r="F33"/>
  <c i="1" r="AZ55"/>
  <c i="2" l="1" r="P435"/>
  <c i="4" r="P94"/>
  <c r="P93"/>
  <c i="1" r="AU57"/>
  <c i="2" r="T795"/>
  <c r="T435"/>
  <c r="R104"/>
  <c r="P795"/>
  <c r="T104"/>
  <c i="4" r="R94"/>
  <c r="R93"/>
  <c i="2" r="P104"/>
  <c r="P103"/>
  <c i="1" r="AU55"/>
  <c i="4" r="T94"/>
  <c r="T93"/>
  <c i="2" r="R435"/>
  <c r="BK435"/>
  <c r="J435"/>
  <c r="J69"/>
  <c r="J436"/>
  <c r="J70"/>
  <c r="BK104"/>
  <c r="J104"/>
  <c r="J60"/>
  <c i="3" r="BK119"/>
  <c r="J119"/>
  <c r="J61"/>
  <c i="5" r="BK87"/>
  <c r="J87"/>
  <c r="J60"/>
  <c r="BK98"/>
  <c r="J98"/>
  <c r="J63"/>
  <c r="BK101"/>
  <c r="J101"/>
  <c r="J65"/>
  <c i="2" r="BK795"/>
  <c r="J795"/>
  <c r="J81"/>
  <c i="4" r="BK94"/>
  <c r="J94"/>
  <c r="J60"/>
  <c r="BK117"/>
  <c r="J117"/>
  <c r="J67"/>
  <c r="BK124"/>
  <c r="J124"/>
  <c r="J70"/>
  <c i="5" r="J34"/>
  <c i="1" r="AW58"/>
  <c r="AT58"/>
  <c i="5" r="F34"/>
  <c i="1" r="BA58"/>
  <c r="BB54"/>
  <c r="W31"/>
  <c i="2" r="F34"/>
  <c i="1" r="BA55"/>
  <c i="4" r="F34"/>
  <c i="1" r="BA57"/>
  <c i="4" r="J34"/>
  <c i="1" r="AW57"/>
  <c r="AT57"/>
  <c r="BD54"/>
  <c r="W33"/>
  <c i="3" r="J34"/>
  <c i="1" r="AW56"/>
  <c r="AT56"/>
  <c r="BC54"/>
  <c r="W32"/>
  <c i="3" r="F34"/>
  <c i="1" r="BA56"/>
  <c r="AZ54"/>
  <c r="W29"/>
  <c i="2" r="J34"/>
  <c i="1" r="AW55"/>
  <c r="AT55"/>
  <c i="2" l="1" r="T103"/>
  <c r="R103"/>
  <c i="3" r="BK82"/>
  <c r="J82"/>
  <c r="J59"/>
  <c i="5" r="BK86"/>
  <c r="J86"/>
  <c r="J59"/>
  <c i="2" r="BK103"/>
  <c r="J103"/>
  <c i="4" r="BK93"/>
  <c r="J93"/>
  <c r="J59"/>
  <c i="1" r="AU54"/>
  <c r="AY54"/>
  <c r="AV54"/>
  <c r="AK29"/>
  <c r="AX54"/>
  <c r="BA54"/>
  <c r="AW54"/>
  <c r="AK30"/>
  <c i="2" r="J30"/>
  <c i="1" r="AG55"/>
  <c r="AN55"/>
  <c i="2" l="1" r="J39"/>
  <c r="J59"/>
  <c i="3" r="J30"/>
  <c i="1" r="AG56"/>
  <c r="AN56"/>
  <c i="4" r="J30"/>
  <c i="1" r="AG57"/>
  <c r="AN57"/>
  <c r="W30"/>
  <c i="5" r="J30"/>
  <c i="1" r="AG58"/>
  <c r="AN58"/>
  <c r="AT54"/>
  <c i="3" l="1" r="J39"/>
  <c i="4" r="J39"/>
  <c i="5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<sst xmlns="http://schemas.openxmlformats.org/spreadsheetml/2006/main">
  <si>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</si>
  <si>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</si>
  <si>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</si>
  <si>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</si>
  <si>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</si>
  <si>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{43a441e5-bc18-4c8c-8aa4-a79edd5d8adc}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</si>
  <si>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</si>
  <si>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</si>
  <si>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</si>
  <si>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</si>
  <si>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</si>
  <si>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</si>
  <si>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</si>
  <si>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</si>
  <si>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181_DPS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</si>
  <si>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</si>
  <si>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</si>
  <si>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bytového domu Na Lani 212, Nový Jičín</t>
  </si>
  <si>
    <t>KSO:</t>
  </si>
  <si>
    <t/>
  </si>
  <si>
    <t>CC-CZ:</t>
  </si>
  <si>
    <t>Místo:</t>
  </si>
  <si>
    <t>parc. č. 426/18, k.ú. Loučka u Nového Jičína</t>
  </si>
  <si>
    <t>Datum:</t>
  </si>
  <si>
    <t>4. 2. 2020</t>
  </si>
  <si>
    <t>Zadavatel:</t>
  </si>
  <si>
    <t>IČ:</t>
  </si>
  <si>
    <t>Město Nový Jičín, Masarykovo náměstí 1/1, 741 01</t>
  </si>
  <si>
    <t>DIČ:</t>
  </si>
  <si>
    <t>Uchazeč:</t>
  </si>
  <si>
    <t>Vyplň údaj</t>
  </si>
  <si>
    <t>Projektant:</t>
  </si>
  <si>
    <t>BENEPRO,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</si>
  <si>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</si>
  <si>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</si>
  <si>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</si>
  <si>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</si>
  <si>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</si>
  <si>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</si>
  <si>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</si>
  <si>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</si>
  <si>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</si>
  <si>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</si>
  <si>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</si>
  <si>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</si>
  <si>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</si>
  <si>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</si>
  <si>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</si>
  <si>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</si>
  <si>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</si>
  <si>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</si>
  <si>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</si>
  <si>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</si>
  <si>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</si>
  <si>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</si>
  <si>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</si>
  <si>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</si>
  <si>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</si>
  <si>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</si>
  <si>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</si>
  <si>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</si>
  <si>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</si>
  <si>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</si>
  <si>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</si>
  <si>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</si>
  <si>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</si>
  <si>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</si>
  <si>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</si>
  <si>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</si>
  <si>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</si>
  <si>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</si>
  <si>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</si>
  <si>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</si>
  <si>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</si>
  <si>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</si>
  <si>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</si>
  <si>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01.01</t>
  </si>
  <si>
    <t>Revitalizace bytového domu Na Lani 212, Nový Jičín - způsobilé výdaje</t>
  </si>
  <si>
    <t>STA</t>
  </si>
  <si>
    <t>1</t>
  </si>
  <si>
    <t>{055bef1d-330c-46ec-993b-a43b6f320ac6}</t>
  </si>
  <si>
    <t>SO 01.02</t>
  </si>
  <si>
    <t>Revitalizace bytového domu Na Lani 212, Nový Jičín - nezpůsobilé výdaje</t>
  </si>
  <si>
    <t>{1ee8d073-c642-44d0-b1c9-ae5dbb357f75}</t>
  </si>
  <si>
    <t>VRN.01</t>
  </si>
  <si>
    <t>Vedlejší rozpočtové náklady - způsobilé výdaje</t>
  </si>
  <si>
    <t>{11e15e40-7957-4222-842e-064fcb470767}</t>
  </si>
  <si>
    <t>VRN.02</t>
  </si>
  <si>
    <t>Vedlejší rozpočtové náklady - nezpůsobilé výdaje</t>
  </si>
  <si>
    <t>{8d69504b-7507-46b8-880c-fb00f3009618}</t>
  </si>
  <si>
    <t>KRYCÍ LIST SOUPISU PRACÍ</t>
  </si>
  <si>
    <t>Objekt:</t>
  </si>
  <si>
    <t>SO 01.01 - Revitalizace bytového domu Na Lani 212, Nový Jičín - způsobilé výdaje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</si>
  <si>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</si>
  <si>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</si>
  <si>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</si>
  <si>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</si>
  <si>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</si>
  <si>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</si>
  <si>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</si>
  <si>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</si>
  <si>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</si>
  <si>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</si>
  <si>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</si>
  <si>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</si>
  <si>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</si>
  <si>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 xml:space="preserve">  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</si>
  <si>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</si>
  <si>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</si>
  <si>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</si>
  <si>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</si>
  <si>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</si>
  <si>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</si>
  <si>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</si>
  <si>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</si>
  <si>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</si>
  <si>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</si>
  <si>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</si>
  <si>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784 - Dokončovací práce - malby a tapety</t>
  </si>
  <si>
    <t>M - Práce a dodávky M</t>
  </si>
  <si>
    <t xml:space="preserve">    21-M - Elektromontáže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</si>
  <si>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</si>
  <si>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</si>
  <si>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</si>
  <si>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</si>
  <si>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</si>
  <si>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</si>
  <si>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</si>
  <si>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</si>
  <si>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</si>
  <si>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</si>
  <si>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</si>
  <si>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</si>
  <si>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</si>
  <si>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</si>
  <si>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</si>
  <si>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</si>
  <si>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</si>
  <si>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</si>
  <si>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</si>
  <si>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</si>
  <si>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</si>
  <si>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</si>
  <si>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2021 01</t>
  </si>
  <si>
    <t>4</t>
  </si>
  <si>
    <t>2</t>
  </si>
  <si>
    <t>-225563820</t>
  </si>
  <si>
    <t>VV</t>
  </si>
  <si>
    <t>Stávající okapový chodník:</t>
  </si>
  <si>
    <t>0,5*(21,5+11,350+21,5)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</si>
  <si>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</si>
  <si>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</si>
  <si>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-1039216733</t>
  </si>
  <si>
    <t>3</t>
  </si>
  <si>
    <t>121151103</t>
  </si>
  <si>
    <t>Sejmutí ornice strojně při souvislé ploše do 100 m2, tl. vrstvy do 200 mm</t>
  </si>
  <si>
    <t>-746337031</t>
  </si>
  <si>
    <t>Výkop zateplení soklu:</t>
  </si>
  <si>
    <t>1,0*(21,5+11,350+21,5)*0,15</t>
  </si>
  <si>
    <t>132112111</t>
  </si>
  <si>
    <t>Hloubení rýh šířky do 800 mm ručně zapažených i nezapažených, s urovnáním dna do předepsaného profilu a spádu v hornině třídy těžitelnosti I skupiny 1 a 2 soudržných</t>
  </si>
  <si>
    <t>m3</t>
  </si>
  <si>
    <t>103044743</t>
  </si>
  <si>
    <t>0,6*1,0*(21,5+11,350+21,5)</t>
  </si>
  <si>
    <t>5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</si>
  <si>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</si>
  <si>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</si>
  <si>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933064606</t>
  </si>
  <si>
    <t>6</t>
  </si>
  <si>
    <t>174101101</t>
  </si>
  <si>
    <t>Zásyp sypaninou z jakékoliv horniny strojně s uložením výkopku ve vrstvách se zhutněním jam, šachet, rýh nebo kolem objektů v těchto vykopávkách</t>
  </si>
  <si>
    <t>201657032</t>
  </si>
  <si>
    <t>Zpětný zásyp výkopu zateplení soklu:</t>
  </si>
  <si>
    <t>32,610</t>
  </si>
  <si>
    <t>7</t>
  </si>
  <si>
    <t>181301111</t>
  </si>
  <si>
    <t>Rozprostření a urovnání ornice v rovině nebo ve svahu sklonu do 1:5 strojně při souvislé ploše přes 500 m2, tl. vrstvy do 200 mm</t>
  </si>
  <si>
    <t>1966746978</t>
  </si>
  <si>
    <t>1,0*(21,5+11,350+21,5)</t>
  </si>
  <si>
    <t>Svislé a kompletní konstrukce</t>
  </si>
  <si>
    <t>8</t>
  </si>
  <si>
    <t>311272141</t>
  </si>
  <si>
    <t>Zdivo z pórobetonových tvárnic na tenké maltové lože, tl. zdiva 250 mm pevnost tvárnic přes P2 do P4, objemová hmotnost přes 450 do 600 kg/m3 na pero a drážku</t>
  </si>
  <si>
    <t>-1355455673</t>
  </si>
  <si>
    <t>Dozdívka u vstupu:</t>
  </si>
  <si>
    <t>(3,2-0,9)*2,05</t>
  </si>
  <si>
    <t>Dozdívka u HUP:</t>
  </si>
  <si>
    <t>1,75*2,8</t>
  </si>
  <si>
    <t>Součet</t>
  </si>
  <si>
    <t>Vodorovné konstrukce</t>
  </si>
  <si>
    <t>9</t>
  </si>
  <si>
    <t>430321515</t>
  </si>
  <si>
    <t>Schodišťové konstrukce a rampy z betonu železového (bez výztuže) stupně, schodnice, ramena, podesty s nosníky tř. C 20/25</t>
  </si>
  <si>
    <t>1935841167</t>
  </si>
  <si>
    <t>Dobetonávka schodišťových stupňů:</t>
  </si>
  <si>
    <t>Komunikace pozemní</t>
  </si>
  <si>
    <t>10</t>
  </si>
  <si>
    <t>564861111</t>
  </si>
  <si>
    <t>Podklad ze štěrkodrti ŠD s rozprostřením a zhutněním, po zhutnění tl. 200 mm</t>
  </si>
  <si>
    <t>1211736173</t>
  </si>
  <si>
    <t>Podklad pro nový okapový chodník:</t>
  </si>
  <si>
    <t>11</t>
  </si>
  <si>
    <t>596841120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</si>
  <si>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</si>
  <si>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820220114</t>
  </si>
  <si>
    <t>Dlažba před hlavním vchodem:</t>
  </si>
  <si>
    <t>3,4*1,5</t>
  </si>
  <si>
    <t>12</t>
  </si>
  <si>
    <t>M</t>
  </si>
  <si>
    <t>59245320</t>
  </si>
  <si>
    <t>dlažba plošná betonová 400x400x45mm přírodní</t>
  </si>
  <si>
    <t>974457104</t>
  </si>
  <si>
    <t>5,1*1,1 'Přepočtené koeficientem množství</t>
  </si>
  <si>
    <t>Úpravy povrchů, podlahy a osazování výplní</t>
  </si>
  <si>
    <t>13</t>
  </si>
  <si>
    <t>611131121</t>
  </si>
  <si>
    <t>Podkladní a spojovací vrstva vnitřních omítaných ploch penetrace akrylát-silikonová nanášená ručně stropů</t>
  </si>
  <si>
    <t>-1309249732</t>
  </si>
  <si>
    <t>1.PP (celkem 2x vrstvy)</t>
  </si>
  <si>
    <t>(21,26+36,65+14,96+11,81+4,86+11,81+14,96+36,65+16,08)*2</t>
  </si>
  <si>
    <t>14</t>
  </si>
  <si>
    <t>611142001</t>
  </si>
  <si>
    <t>Potažení vnitřních ploch pletivem v ploše nebo pruzích, na plném podkladu sklovláknitým vtlačením do tmelu stropů</t>
  </si>
  <si>
    <t>-616421953</t>
  </si>
  <si>
    <t>1.PP:</t>
  </si>
  <si>
    <t>21,26+36,65+14,96+11,81+4,86+11,81+14,96+36,65+16,08</t>
  </si>
  <si>
    <t>611311141</t>
  </si>
  <si>
    <t>Omítka vápenná vnitřních ploch nanášená ručně dvouvrstvá štuková, tloušťky jádrové omítky do 10 mm a tloušťky štuku do 3 mm vodorovných konstrukcí stropů rovných</t>
  </si>
  <si>
    <t>-157332326</t>
  </si>
  <si>
    <t>16</t>
  </si>
  <si>
    <t>612325302</t>
  </si>
  <si>
    <t>Vápenocementová omítka ostění nebo nadpraží štuková</t>
  </si>
  <si>
    <t>-1673361820</t>
  </si>
  <si>
    <t>Ostění vyměněných oken a dveří (oprava stávajícího vnitřního ostění):</t>
  </si>
  <si>
    <t>241,645*1,0</t>
  </si>
  <si>
    <t>17</t>
  </si>
  <si>
    <t>621131121</t>
  </si>
  <si>
    <t>Podkladní a spojovací vrstva vnějších omítaných ploch penetrace nanášená ručně podhledů</t>
  </si>
  <si>
    <t>-399089355</t>
  </si>
  <si>
    <t>Podhledy lodžií (celkem 2x vrstvy):</t>
  </si>
  <si>
    <t>((1,2*2,6)*16)*2</t>
  </si>
  <si>
    <t>Podhled zastřešení vstupu:</t>
  </si>
  <si>
    <t>1,5*4</t>
  </si>
  <si>
    <t>Dlažba na lodžiích (celkem 2x vrstvy):</t>
  </si>
  <si>
    <t>((2,430*1,5)*(8*2))*2</t>
  </si>
  <si>
    <t>Stříška nad hl. vstupem (celkem 2x vrstvy):</t>
  </si>
  <si>
    <t>(1,5*4)*2</t>
  </si>
  <si>
    <t>Střecha + výtahová nástavba (celkem 2x vrstvy):</t>
  </si>
  <si>
    <t>(11,570*21,610)*2</t>
  </si>
  <si>
    <t>Atika:</t>
  </si>
  <si>
    <t>(2*(11,570+21,610))*(0,630+0,5)</t>
  </si>
  <si>
    <t>18</t>
  </si>
  <si>
    <t>621221011</t>
  </si>
  <si>
    <t>Montáž kontaktního zateplení lepením a mechanickým kotvením z desek z minerální vlny s podélnou orientací vláken na vnější podhledy, tloušťky desek přes 40 do 80 mm</t>
  </si>
  <si>
    <t>1684739592</t>
  </si>
  <si>
    <t>Zateplení podhledu 1.PP:</t>
  </si>
  <si>
    <t>Mínus zateplení MV:</t>
  </si>
  <si>
    <t>-39,6</t>
  </si>
  <si>
    <t>(9,2*1,2)*2</t>
  </si>
  <si>
    <t>(1,2*5,6)*2</t>
  </si>
  <si>
    <t>1,2*3,4</t>
  </si>
  <si>
    <t>19</t>
  </si>
  <si>
    <t>63141414</t>
  </si>
  <si>
    <t>deska tepelně izolační minerální kontaktních fasád podélné vlákno λ=0,038 tl 80mm</t>
  </si>
  <si>
    <t>1978230951</t>
  </si>
  <si>
    <t>169,04*1,05 'Přepočtené koeficientem množství</t>
  </si>
  <si>
    <t>20</t>
  </si>
  <si>
    <t>621221021</t>
  </si>
  <si>
    <t>Montáž kontaktního zateplení lepením a mechanickým kotvením z desek z minerální vlny s podélnou orientací vláken na vnější podhledy, tloušťky desek přes 80 do 120 mm</t>
  </si>
  <si>
    <t>593318448</t>
  </si>
  <si>
    <t>P</t>
  </si>
  <si>
    <t>Poznámka k položce:_x000d_
1. V cenách jsou započteny náklady na:_x000d_
a) upevnění desek lepením a talířovými hmoždinkami,_x000d_
b) přestěrkování izolačních desek,_x000d_
c) vložení sklovláknité výztužné tkaniny,_x000d_
d) uzavření otvorů po kotvách lešení._x000d_
2. V cenách nejsou započteny náklady na:_x000d_
a) dodávku desek tepelné izolace; tyto se ocení ve specifikaci, ztratné lze stanovit ve výši 5%,_x000d_
b) provedení konečné povrchové úpravy.</t>
  </si>
  <si>
    <t>Podhledy lodžií:</t>
  </si>
  <si>
    <t>(1,2*2,6)*16</t>
  </si>
  <si>
    <t>63151564</t>
  </si>
  <si>
    <t>deska tepelně izolační minerální kontaktních fasád podélné vlákno λ=0,038 tl 120mm</t>
  </si>
  <si>
    <t>554225285</t>
  </si>
  <si>
    <t>55,92*1,05 'Přepočtené koeficientem množství</t>
  </si>
  <si>
    <t>22</t>
  </si>
  <si>
    <t>621531021</t>
  </si>
  <si>
    <t>Omítka tenkovrstvá silikonová vnějších ploch probarvená, včetně penetrace podkladu zrnitá, tloušťky 2,0 mm podhledů</t>
  </si>
  <si>
    <t>1859632767</t>
  </si>
  <si>
    <t>23</t>
  </si>
  <si>
    <t>622131121</t>
  </si>
  <si>
    <t>Podkladní a spojovací vrstva vnějších omítaných ploch penetrace nanášená ručně stěn</t>
  </si>
  <si>
    <t>1534415712</t>
  </si>
  <si>
    <t>Plocha fasády:</t>
  </si>
  <si>
    <t>966,438</t>
  </si>
  <si>
    <t>594,890*0,3</t>
  </si>
  <si>
    <t>53,760</t>
  </si>
  <si>
    <t>100,512</t>
  </si>
  <si>
    <t>Mezisoučet</t>
  </si>
  <si>
    <t>Plocha soklu:</t>
  </si>
  <si>
    <t>(1,550+1,0)*21,610</t>
  </si>
  <si>
    <t>(1,550+1,0)*11,570</t>
  </si>
  <si>
    <t>24</t>
  </si>
  <si>
    <t>622142001</t>
  </si>
  <si>
    <t>Potažení vnějších ploch pletivem v ploše nebo pruzích, na plném podkladu sklovláknitým vtlačením do tmelu stěn</t>
  </si>
  <si>
    <t>1994151630</t>
  </si>
  <si>
    <t>25</t>
  </si>
  <si>
    <t>622211011</t>
  </si>
  <si>
    <t>Montáž kontaktního zateplení lepením a mechanickým kotvením z polystyrenových desek nebo z kombinovaných desek na vnější stěny, tloušťky desek přes 40 do 80 mm</t>
  </si>
  <si>
    <t>-1775178469</t>
  </si>
  <si>
    <t>Plocha zastřešení vstupu:</t>
  </si>
  <si>
    <t>3*(1,1+0,5+1,5+2,5+0,5)</t>
  </si>
  <si>
    <t>Čela lodžií:</t>
  </si>
  <si>
    <t>(2,6*0,5)*16</t>
  </si>
  <si>
    <t>26</t>
  </si>
  <si>
    <t>28376442</t>
  </si>
  <si>
    <t>deska z polystyrénu XPS, hrana rovná a strukturovaný povrch 300kPa tl 80mm</t>
  </si>
  <si>
    <t>1114155789</t>
  </si>
  <si>
    <t>18,3*1,05 'Přepočtené koeficientem množství</t>
  </si>
  <si>
    <t>27</t>
  </si>
  <si>
    <t>28376441</t>
  </si>
  <si>
    <t>deska z polystyrénu XPS, hrana rovná a strukturovaný povrch 300kPa tl 60mm</t>
  </si>
  <si>
    <t>-2057333344</t>
  </si>
  <si>
    <t>20,8*1,05 'Přepočtené koeficientem množství</t>
  </si>
  <si>
    <t>28</t>
  </si>
  <si>
    <t>622211021</t>
  </si>
  <si>
    <t>Montáž kontaktního zateplení lepením a mechanickým kotvením z polystyrenových desek nebo z kombinovaných desek na vnější stěny, tloušťky desek přes 80 do 120 mm</t>
  </si>
  <si>
    <t>-60450551</t>
  </si>
  <si>
    <t>Mínus otvorové výplně sokl:</t>
  </si>
  <si>
    <t>-18,825</t>
  </si>
  <si>
    <t>Plocha HDS:</t>
  </si>
  <si>
    <t>1,5*(0,5+2,0+0,5)</t>
  </si>
  <si>
    <t>0,5*2,0</t>
  </si>
  <si>
    <t>29</t>
  </si>
  <si>
    <t>28376443</t>
  </si>
  <si>
    <t>deska z polystyrénu XPS, hrana rovná a strukturovaný povrch 300kPa tl 100mm</t>
  </si>
  <si>
    <t>1463290003</t>
  </si>
  <si>
    <t>126,391*1,05 'Přepočtené koeficientem množství</t>
  </si>
  <si>
    <t>30</t>
  </si>
  <si>
    <t>622212061</t>
  </si>
  <si>
    <t>Montáž kontaktního zateplení vnějšího ostění, nadpraží nebo parapetu lepením z polystyrenových desek nebo z kombinovaných desek hloubky špalet přes 200 do 400 mm, tloušťky desek přes 40 do 80 mm</t>
  </si>
  <si>
    <t>m</t>
  </si>
  <si>
    <t>-71534838</t>
  </si>
  <si>
    <t>Poznámka k položce:_x000d_
1. V cenách jsou započteny náklady na:_x000d_
a) upevnění desek celoplošným lepením,_x000d_
b) přestěrkování izolačních desek,_x000d_
c) vložení sklovláknité výztužné tkaniny,_x000d_
d) osazení a dodávku rohovníků._x000d_
2. V cenách nejsou započteny náklady na:_x000d_
a) dodávku desek tepelné izolace; tyto se ocení ve specifikaci; ztratné lze stanovit ve výši 10%,_x000d_
b) provedení konečné povrchové úpravy.</t>
  </si>
  <si>
    <t>Zateplení parapetu (fasáda):</t>
  </si>
  <si>
    <t>216,530</t>
  </si>
  <si>
    <t>Zateplení parapetu (sokl):</t>
  </si>
  <si>
    <t>25,115</t>
  </si>
  <si>
    <t>31</t>
  </si>
  <si>
    <t>28375909</t>
  </si>
  <si>
    <t>deska EPS 150 do plochých střech a podlah λ=0,035 tl 50mm</t>
  </si>
  <si>
    <t>2023936901</t>
  </si>
  <si>
    <t>216,530*0,3</t>
  </si>
  <si>
    <t>64,959*1,1 'Přepočtené koeficientem množství</t>
  </si>
  <si>
    <t>32</t>
  </si>
  <si>
    <t>28376440</t>
  </si>
  <si>
    <t>deska z polystyrénu XPS, hrana rovná a strukturovaný povrch 300kPa tl 50mm</t>
  </si>
  <si>
    <t>1835835827</t>
  </si>
  <si>
    <t>25,115*0,3</t>
  </si>
  <si>
    <t>7,535*1,1 'Přepočtené koeficientem množství</t>
  </si>
  <si>
    <t>33</t>
  </si>
  <si>
    <t>622221021</t>
  </si>
  <si>
    <t>Montáž kontaktního zateplení lepením a mechanickým kotvením z desek z minerální vlny s podélnou orientací vláken na vnější stěny, tloušťky desek přes 80 do 120 mm</t>
  </si>
  <si>
    <t>-1717662516</t>
  </si>
  <si>
    <t>Viz výkres Schéma zateplení D1.1.30:</t>
  </si>
  <si>
    <t>0,2*21,610</t>
  </si>
  <si>
    <t>0,2*11,570</t>
  </si>
  <si>
    <t>34</t>
  </si>
  <si>
    <t>63151563</t>
  </si>
  <si>
    <t>deska tepelně izolační minerální kontaktních fasád podélné vlákno λ=0,038 tl 100mm</t>
  </si>
  <si>
    <t>1387906855</t>
  </si>
  <si>
    <t>10,958*1,02 'Přepočtené koeficientem množství</t>
  </si>
  <si>
    <t>35</t>
  </si>
  <si>
    <t>622221031</t>
  </si>
  <si>
    <t>Montáž kontaktního zateplení lepením a mechanickým kotvením z desek z minerální vlny s podélnou orientací vláken na vnější stěny, tloušťky desek přes 120 do 160 mm</t>
  </si>
  <si>
    <t>737192876</t>
  </si>
  <si>
    <t>21,5*23,130</t>
  </si>
  <si>
    <t>11,570*23,130</t>
  </si>
  <si>
    <t>Plocha strojovny výtahu:</t>
  </si>
  <si>
    <t>3,3*(4,870+4,870+3,670+3,670)</t>
  </si>
  <si>
    <t>Mínus otvorové výplně fasáda:</t>
  </si>
  <si>
    <t>-352,130</t>
  </si>
  <si>
    <t>36</t>
  </si>
  <si>
    <t>63151566</t>
  </si>
  <si>
    <t>deska tepelně izolační minerální kontaktních fasád podélné vlákno λ=0,038 tl 160mm</t>
  </si>
  <si>
    <t>-380933919</t>
  </si>
  <si>
    <t>966,438*1,05 'Přepočtené koeficientem množství</t>
  </si>
  <si>
    <t>37</t>
  </si>
  <si>
    <t>622222061</t>
  </si>
  <si>
    <t>Montáž kontaktního zateplení vnějšího ostění, nadpraží nebo parapetu lepením z desek z minerální vlny s podélnou nebo kolmou orientací vláken hloubky špalet přes 200 do 400 mm, tloušťky desek přes 40 do 80 mm</t>
  </si>
  <si>
    <t>1745996807</t>
  </si>
  <si>
    <t>Zateplení ostění:</t>
  </si>
  <si>
    <t>594,890</t>
  </si>
  <si>
    <t>38</t>
  </si>
  <si>
    <t>63141411</t>
  </si>
  <si>
    <t>deska tepelně izolační minerální kontaktních fasád podélné vlákno λ=0,038 tl 50mm</t>
  </si>
  <si>
    <t>-888296624</t>
  </si>
  <si>
    <t>178,467*1,1 'Přepočtené koeficientem množství</t>
  </si>
  <si>
    <t>39</t>
  </si>
  <si>
    <t>622231101</t>
  </si>
  <si>
    <t>Montáž kontaktního zateplení lepením a mechanickým kotvením z desek z fenolické pěny na vnější stěny, tloušťky desek do 40 mm</t>
  </si>
  <si>
    <t>-1319568572</t>
  </si>
  <si>
    <t>Stěny lodžie:</t>
  </si>
  <si>
    <t>(1,2*2,8)*(8*2)</t>
  </si>
  <si>
    <t>40</t>
  </si>
  <si>
    <t>28376802</t>
  </si>
  <si>
    <t>deska fenolická tepelně izolační fasádní λ=0,021 tl 40mm</t>
  </si>
  <si>
    <t>-685979086</t>
  </si>
  <si>
    <t>53,76*1,05 'Přepočtené koeficientem množství</t>
  </si>
  <si>
    <t>41</t>
  </si>
  <si>
    <t>622231111</t>
  </si>
  <si>
    <t>Montáž kontaktního zateplení lepením a mechanickým kotvením z desek z fenolické pěny na vnější stěny, tloušťky desek přes 40 do 80 mm</t>
  </si>
  <si>
    <t>-1548927074</t>
  </si>
  <si>
    <t>(1,2*2,8)*(2*8)</t>
  </si>
  <si>
    <t>(2,430*2,8)*(2*8)</t>
  </si>
  <si>
    <t>Mínus otvorové výplně:</t>
  </si>
  <si>
    <t>-0,9*2,180*16</t>
  </si>
  <si>
    <t>-1,2*1,6*16</t>
  </si>
  <si>
    <t>42</t>
  </si>
  <si>
    <t>28376806</t>
  </si>
  <si>
    <t>deska fenolická tepelně izolační fasádní λ=0,020 tl 80mm</t>
  </si>
  <si>
    <t>1936402005</t>
  </si>
  <si>
    <t>100,512*1,05 'Přepočtené koeficientem množství</t>
  </si>
  <si>
    <t>43</t>
  </si>
  <si>
    <t>622252001</t>
  </si>
  <si>
    <t>Montáž profilů kontaktního zateplení zakládacích soklových připevněných hmoždinkami</t>
  </si>
  <si>
    <t>302065080</t>
  </si>
  <si>
    <t>Zakládací lišta KZS fasády:</t>
  </si>
  <si>
    <t>21,610+21,610+11,570</t>
  </si>
  <si>
    <t>(4,870+3,670)*2</t>
  </si>
  <si>
    <t>Zakládací lišta KZS soklu:</t>
  </si>
  <si>
    <t>44</t>
  </si>
  <si>
    <t>59051653</t>
  </si>
  <si>
    <t>profil zakládací Al tl 0,7mm pro ETICS pro izolant tl 160mm</t>
  </si>
  <si>
    <t>508581867</t>
  </si>
  <si>
    <t>71,87*1,05 'Přepočtené koeficientem množství</t>
  </si>
  <si>
    <t>45</t>
  </si>
  <si>
    <t>59051647</t>
  </si>
  <si>
    <t>profil zakládací Al tl 0,7mm pro ETICS pro izolant tl 100mm</t>
  </si>
  <si>
    <t>-1457161357</t>
  </si>
  <si>
    <t>54,79*1,05 'Přepočtené koeficientem množství</t>
  </si>
  <si>
    <t>46</t>
  </si>
  <si>
    <t>622252002</t>
  </si>
  <si>
    <t>Montáž profilů kontaktního zateplení ostatních stěnových, dilatačních apod. lepených do tmelu</t>
  </si>
  <si>
    <t>-1470207260</t>
  </si>
  <si>
    <t>2*(23,130+1,550)</t>
  </si>
  <si>
    <t>47</t>
  </si>
  <si>
    <t>59051500</t>
  </si>
  <si>
    <t>profil dilatační stěnový PVC s výztužnou tkaninou pro ETICS</t>
  </si>
  <si>
    <t>-1399161006</t>
  </si>
  <si>
    <t>49,36*1,05 'Přepočtené koeficientem množství</t>
  </si>
  <si>
    <t>48</t>
  </si>
  <si>
    <t>622335102</t>
  </si>
  <si>
    <t>Oprava cementové omítky vnějších ploch hladké stěn, v rozsahu opravované plochy přes 10 do 30%</t>
  </si>
  <si>
    <t>295153616</t>
  </si>
  <si>
    <t>Poznámka k položce:_x000d_
Plocha pouze poškozených a zvětralých částí omítky.</t>
  </si>
  <si>
    <t>20% plochy fasády:</t>
  </si>
  <si>
    <t>((21,610+21,610+11,570)*23,130)*0,2</t>
  </si>
  <si>
    <t>20% plochy soklu:</t>
  </si>
  <si>
    <t>((21,610+21,610+11,570)*(1,550+1,0))*0,2</t>
  </si>
  <si>
    <t>49</t>
  </si>
  <si>
    <t>622511111</t>
  </si>
  <si>
    <t>Omítka tenkovrstvá akrylátová vnějších ploch probarvená, včetně penetrace podkladu mozaiková střednězrnná stěn</t>
  </si>
  <si>
    <t>1442665363</t>
  </si>
  <si>
    <t>39,1</t>
  </si>
  <si>
    <t>126,391</t>
  </si>
  <si>
    <t>50</t>
  </si>
  <si>
    <t>622531021</t>
  </si>
  <si>
    <t>Omítka tenkovrstvá silikonová vnějších ploch probarvená, včetně penetrace podkladu zrnitá, tloušťky 2,0 mm stěn</t>
  </si>
  <si>
    <t>-85662735</t>
  </si>
  <si>
    <t>10,958</t>
  </si>
  <si>
    <t>51</t>
  </si>
  <si>
    <t>629991011</t>
  </si>
  <si>
    <t>Zakrytí vnějších ploch před znečištěním včetně pozdějšího odkrytí výplní otvorů a svislých ploch fólií přilepenou lepící páskou</t>
  </si>
  <si>
    <t>435745282</t>
  </si>
  <si>
    <t>Poznámka k položce:_x000d_
Pe fólie</t>
  </si>
  <si>
    <t>Otvorové výplně fasáda:</t>
  </si>
  <si>
    <t>352,130</t>
  </si>
  <si>
    <t>Otvorové výplně sokl:</t>
  </si>
  <si>
    <t>18,825</t>
  </si>
  <si>
    <t>Zakrytí fasády sousedního objektu (š. 2,0m):</t>
  </si>
  <si>
    <t>(1,55+23,03)*2*2</t>
  </si>
  <si>
    <t>52</t>
  </si>
  <si>
    <t>629995101</t>
  </si>
  <si>
    <t>Očištění vnějších ploch tlakovou vodou omytím</t>
  </si>
  <si>
    <t>1607021819</t>
  </si>
  <si>
    <t>Poznámka k položce:_x000d_
Tlaková voda do max. 50°C, s přidaným čističem fasád.</t>
  </si>
  <si>
    <t>Celková plocha fasády (mínus otvorové výplně):</t>
  </si>
  <si>
    <t>((21,610+21,610+11,570)*23,130)-352,130</t>
  </si>
  <si>
    <t>Celková plocha soklu (mínus otvorové výplně):</t>
  </si>
  <si>
    <t>((21,610+21,610+11,570)*(1,550+1,0))-18,825</t>
  </si>
  <si>
    <t>53</t>
  </si>
  <si>
    <t>632451231</t>
  </si>
  <si>
    <t>Potěr cementový samonivelační litý tř. C 25, tl. přes 30 do 35 mm</t>
  </si>
  <si>
    <t>-901840847</t>
  </si>
  <si>
    <t>Dlažba na lodžiích:</t>
  </si>
  <si>
    <t>(2,430*1,5)*(8*2)</t>
  </si>
  <si>
    <t>Podhled stříšky nad hl. vstupem:</t>
  </si>
  <si>
    <t>Střecha + výtahová nástavba:</t>
  </si>
  <si>
    <t>11,570*21,610</t>
  </si>
  <si>
    <t>54</t>
  </si>
  <si>
    <t>637211122</t>
  </si>
  <si>
    <t>Okapový chodník z dlaždic betonových se zalitím spár cementovou maltou do písku, tl. dlaždic 60 mm</t>
  </si>
  <si>
    <t>-192183373</t>
  </si>
  <si>
    <t>Nový okapový chodník:</t>
  </si>
  <si>
    <t>Ostatní konstrukce a práce, bourání</t>
  </si>
  <si>
    <t>55</t>
  </si>
  <si>
    <t>941111112</t>
  </si>
  <si>
    <t>Montáž lešení řadového trubkového lehkého pracovního s podlahami s provozním zatížením tř. 3 do 200 kg/m2 šířky tř. W06 od 0,6 do 0,9 m, výšky přes 10 do 25 m</t>
  </si>
  <si>
    <t>2062790406</t>
  </si>
  <si>
    <t>(Obvod objektu + šířka lešení) x výška:</t>
  </si>
  <si>
    <t>((0,9+21,610)*2)*(1,550+23,03)</t>
  </si>
  <si>
    <t>(11,570)*(1,550+23,03)</t>
  </si>
  <si>
    <t>56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</si>
  <si>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</si>
  <si>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</si>
  <si>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-53842402</t>
  </si>
  <si>
    <t>Poznámka k položce:_x000d_
4 měsíce, bude fakturováno dle skutečných podmínek na stavbě.</t>
  </si>
  <si>
    <t>1390,983*120 'Přepočtené koeficientem množství</t>
  </si>
  <si>
    <t>57</t>
  </si>
  <si>
    <t>941111812</t>
  </si>
  <si>
    <t>Demontáž lešení řadového trubkového lehkého pracovního s podlahami s provozním zatížením tř. 3 do 200 kg/m2 šířky tř. W06 od 0,6 do 0,9 m, výšky přes 10 do 25 m</t>
  </si>
  <si>
    <t>-1564947244</t>
  </si>
  <si>
    <t>58</t>
  </si>
  <si>
    <t>944411112</t>
  </si>
  <si>
    <t>Montáž záchytné sítě umístěné max. 6 m pod chráněnou úrovní třída B</t>
  </si>
  <si>
    <t>-229136918</t>
  </si>
  <si>
    <t>59</t>
  </si>
  <si>
    <t>944411212</t>
  </si>
  <si>
    <t>Montáž záchytné sítě Příplatek za první a každý další den použití sítě k ceně -1112</t>
  </si>
  <si>
    <t>2127737208</t>
  </si>
  <si>
    <t>60</t>
  </si>
  <si>
    <t>944411812</t>
  </si>
  <si>
    <t>Demontáž záchytné sítě umístěné max. 6 m pod chráněnou úrovní třída B</t>
  </si>
  <si>
    <t>1240353963</t>
  </si>
  <si>
    <t>61</t>
  </si>
  <si>
    <t>944711112</t>
  </si>
  <si>
    <t>Montáž záchytné stříšky zřizované současně s lehkým nebo těžkým lešením, šířky přes 1,5 do 2,0 m</t>
  </si>
  <si>
    <t>-333701671</t>
  </si>
  <si>
    <t>62</t>
  </si>
  <si>
    <t>944711212</t>
  </si>
  <si>
    <t>Montáž záchytné stříšky Příplatek za první a každý další den použití záchytné stříšky k ceně -1112</t>
  </si>
  <si>
    <t>1650916552</t>
  </si>
  <si>
    <t>10*120 'Přepočtené koeficientem množství</t>
  </si>
  <si>
    <t>63</t>
  </si>
  <si>
    <t>944711812</t>
  </si>
  <si>
    <t>Demontáž záchytné stříšky zřizované současně s lehkým nebo těžkým lešením, šířky přes 1,5 do 2,0 m</t>
  </si>
  <si>
    <t>1025073988</t>
  </si>
  <si>
    <t>64</t>
  </si>
  <si>
    <t>965045112</t>
  </si>
  <si>
    <t>Bourání potěrů tl. do 50 mm cementových nebo pískocementových, plochy do 4 m2</t>
  </si>
  <si>
    <t>284606034</t>
  </si>
  <si>
    <t>Stávající dlažba na lodžiích:</t>
  </si>
  <si>
    <t>2,6*1,5*(8*2)</t>
  </si>
  <si>
    <t>65</t>
  </si>
  <si>
    <t>965082941</t>
  </si>
  <si>
    <t>Odstranění násypu pod podlahami nebo ochranného násypu na střechách tl. přes 200 mm jakékoliv plochy</t>
  </si>
  <si>
    <t>-725835749</t>
  </si>
  <si>
    <t>Odstranění stávající konstrukce zastřešení až na ŽB panel:</t>
  </si>
  <si>
    <t>Střecha:</t>
  </si>
  <si>
    <t>((11,570*21,610)-(4,870*3,670))*0,45</t>
  </si>
  <si>
    <t>Výtahová nástavba:</t>
  </si>
  <si>
    <t>(4,870*3,670)*0,15</t>
  </si>
  <si>
    <t>66</t>
  </si>
  <si>
    <t>968072355</t>
  </si>
  <si>
    <t>Vybourání kovových rámů oken s křídly, dveřních zárubní, vrat, stěn, ostění nebo obkladů okenních rámů s křídly zdvojených, plochy do 2 m2</t>
  </si>
  <si>
    <t>562582860</t>
  </si>
  <si>
    <t>1.PP</t>
  </si>
  <si>
    <t>3,0*0,6*2</t>
  </si>
  <si>
    <t>2,150*0,6</t>
  </si>
  <si>
    <t>1,5*0,6</t>
  </si>
  <si>
    <t>1,075*0,6</t>
  </si>
  <si>
    <t>3,2*2,05</t>
  </si>
  <si>
    <t>1,59*2,05</t>
  </si>
  <si>
    <t>0,83*1,6</t>
  </si>
  <si>
    <t>0,9*0,5</t>
  </si>
  <si>
    <t>Mezipatro:</t>
  </si>
  <si>
    <t>2*2,6*4</t>
  </si>
  <si>
    <t>67</t>
  </si>
  <si>
    <t>978059641</t>
  </si>
  <si>
    <t>Odsekání obkladů stěn včetně otlučení podkladní omítky až na zdivo z obkládaček vnějších, z jakýchkoliv materiálů, plochy přes 1 m2</t>
  </si>
  <si>
    <t>1414878117</t>
  </si>
  <si>
    <t>998</t>
  </si>
  <si>
    <t>Přesun hmot</t>
  </si>
  <si>
    <t>68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</si>
  <si>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</si>
  <si>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</si>
  <si>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t</t>
  </si>
  <si>
    <t>322154588</t>
  </si>
  <si>
    <t>997</t>
  </si>
  <si>
    <t>Přesun sutě</t>
  </si>
  <si>
    <t>69</t>
  </si>
  <si>
    <t>997013157</t>
  </si>
  <si>
    <t>Vnitrostaveništní doprava suti a vybouraných hmot vodorovně do 50 m svisle s omezením mechanizace pro budovy a haly výšky přes 21 do 24 m</t>
  </si>
  <si>
    <t>-438926306</t>
  </si>
  <si>
    <t>70</t>
  </si>
  <si>
    <t>997013501</t>
  </si>
  <si>
    <t>Odvoz suti a vybouraných hmot na skládku nebo meziskládku se složením, na vzdálenost do 1 km</t>
  </si>
  <si>
    <t>581467609</t>
  </si>
  <si>
    <t>71</t>
  </si>
  <si>
    <t>997013509</t>
  </si>
  <si>
    <t>Odvoz suti a vybouraných hmot na skládku nebo meziskládku se složením, na vzdálenost Příplatek k ceně za každý další i započatý 1 km přes 1 km</t>
  </si>
  <si>
    <t>273012301</t>
  </si>
  <si>
    <t>Poznámka k položce:_x000d_
Celkem 15km.</t>
  </si>
  <si>
    <t>242,316*14 'Přepočtené koeficientem množství</t>
  </si>
  <si>
    <t>72</t>
  </si>
  <si>
    <t>997013871</t>
  </si>
  <si>
    <t>Poplatek za uložení stavebního odpadu na recyklační skládce (skládkovné) směsného stavebního a demoličního zatříděného do Katalogu odpadů pod kódem 17 09 04</t>
  </si>
  <si>
    <t>1071556786</t>
  </si>
  <si>
    <t>PSV</t>
  </si>
  <si>
    <t>Práce a dodávky PSV</t>
  </si>
  <si>
    <t>711</t>
  </si>
  <si>
    <t>Izolace proti vodě, vlhkosti a plynům</t>
  </si>
  <si>
    <t>73</t>
  </si>
  <si>
    <t>711161117</t>
  </si>
  <si>
    <t>Izolace proti zemní vlhkosti a beztlakové vodě nopovými fóliemi na ploše vodorovné V vrstva ochranná, odvětrávací a drenážní výška nopku 40,0 mm, tl. fólie do 2,0 mm</t>
  </si>
  <si>
    <t>1710423634</t>
  </si>
  <si>
    <t>74</t>
  </si>
  <si>
    <t>711161383</t>
  </si>
  <si>
    <t>Izolace proti zemní vlhkosti a beztlakové vodě nopovými fóliemi ostatní ukončení izolace lištou</t>
  </si>
  <si>
    <t>-1019257128</t>
  </si>
  <si>
    <t>75</t>
  </si>
  <si>
    <t>711441559</t>
  </si>
  <si>
    <t>Provedení izolace proti povrchové a podpovrchové tlakové vodě pásy přitavením NAIP na ploše vodorovné V</t>
  </si>
  <si>
    <t>1693420757</t>
  </si>
  <si>
    <t>76</t>
  </si>
  <si>
    <t>62853003</t>
  </si>
  <si>
    <t>pás asfaltový natavitelný modifikovaný SBS tl 3,5mm s vložkou ze skleněné tkaniny a spalitelnou PE fólií nebo jemnozrnným minerálním posypem na horním povrchu</t>
  </si>
  <si>
    <t>1524396205</t>
  </si>
  <si>
    <t>126,391*1,15 'Přepočtené koeficientem množství</t>
  </si>
  <si>
    <t>77</t>
  </si>
  <si>
    <t>998711103</t>
  </si>
  <si>
    <t>Přesun hmot pro izolace proti vodě, vlhkosti a plynům stanovený z hmotnosti přesunovaného materiálu vodorovná dopravní vzdálenost do 50 m v objektech výšky přes 12 do 60 m</t>
  </si>
  <si>
    <t>1086624319</t>
  </si>
  <si>
    <t>712</t>
  </si>
  <si>
    <t>Povlakové krytiny</t>
  </si>
  <si>
    <t>78</t>
  </si>
  <si>
    <t>712300833</t>
  </si>
  <si>
    <t>Odstranění ze střech plochých do 10° krytiny povlakové třívrstvé</t>
  </si>
  <si>
    <t>-413182730</t>
  </si>
  <si>
    <t>(2*(11,570+21,610))*0,630</t>
  </si>
  <si>
    <t>79</t>
  </si>
  <si>
    <t>712300851</t>
  </si>
  <si>
    <t>Odstranění ze střech plochých do 10° ukončení izolace střechy kovovými profily přímými</t>
  </si>
  <si>
    <t>1372514262</t>
  </si>
  <si>
    <t>2*(11,570+21,610)</t>
  </si>
  <si>
    <t>2*(4,870+3,670)</t>
  </si>
  <si>
    <t>80</t>
  </si>
  <si>
    <t>712341559</t>
  </si>
  <si>
    <t>Provedení povlakové krytiny střech plochých do 10° pásy přitavením NAIP v plné ploše</t>
  </si>
  <si>
    <t>90159269</t>
  </si>
  <si>
    <t>Podhled stříšky nad hl. vstupem (celkem 2x vrstvy):</t>
  </si>
  <si>
    <t>Atika (celkem 2x vrstvy):</t>
  </si>
  <si>
    <t>((2*(11,570+21,610))*(0,630+0,5))*2</t>
  </si>
  <si>
    <t>81</t>
  </si>
  <si>
    <t>62855002</t>
  </si>
  <si>
    <t>pás asfaltový natavitelný modifikovaný SBS tl 5,0mm s vložkou z polyesterové rohože a spalitelnou PE fólií nebo jemnozrnným minerálním posypem na horním povrchu</t>
  </si>
  <si>
    <t>-2121109832</t>
  </si>
  <si>
    <t>662,029*1,1 'Přepočtené koeficientem množství</t>
  </si>
  <si>
    <t>82</t>
  </si>
  <si>
    <t>62855018</t>
  </si>
  <si>
    <t>pás asfaltový natavitelný modifikovaný SBS tl 5,2mm s retardéry hoření, BROOF(t3) s vložkou ze polyesterové rohože a hrubozrnným břidličným posypem na horním povrchu</t>
  </si>
  <si>
    <t>-1362340942</t>
  </si>
  <si>
    <t>V místě vstupu do strojovny výtahu:</t>
  </si>
  <si>
    <t>1*4</t>
  </si>
  <si>
    <t>83</t>
  </si>
  <si>
    <t>712990813</t>
  </si>
  <si>
    <t>Odstranění násypu nebo nánosu ze střech násypu nebo nánosu do 10°, tl. přes 50 do 100 mm</t>
  </si>
  <si>
    <t>-918583341</t>
  </si>
  <si>
    <t>84</t>
  </si>
  <si>
    <t>998712104</t>
  </si>
  <si>
    <t>Přesun hmot pro povlakové krytiny stanovený z hmotnosti přesunovaného materiálu vodorovná dopravní vzdálenost do 50 m v objektech výšky přes 24 do 36 m</t>
  </si>
  <si>
    <t>406873326</t>
  </si>
  <si>
    <t>713</t>
  </si>
  <si>
    <t>Izolace tepelné</t>
  </si>
  <si>
    <t>85</t>
  </si>
  <si>
    <t>713110841</t>
  </si>
  <si>
    <t>Odstranění tepelné izolace stropů nebo podhledů z rohoží, pásů, dílců, desek, bloků připevněných lepením z vláknitých materiálů suchých, tloušťka izolace do 100 mm</t>
  </si>
  <si>
    <t>-1082054469</t>
  </si>
  <si>
    <t>Stávající zateplení podhledu MV:</t>
  </si>
  <si>
    <t>21,26+36,65+4,86+36,65</t>
  </si>
  <si>
    <t>86</t>
  </si>
  <si>
    <t>713110851</t>
  </si>
  <si>
    <t>Odstranění tepelné izolace stropů nebo podhledů z rohoží, pásů, dílců, desek, bloků připevněných lepením z polystyrenu suchého, tloušťka izolace do 100 mm</t>
  </si>
  <si>
    <t>-333239299</t>
  </si>
  <si>
    <t>Stávající zateplení podhledu EPS:</t>
  </si>
  <si>
    <t>14,96+11,81+16,08</t>
  </si>
  <si>
    <t>87</t>
  </si>
  <si>
    <t>713111111</t>
  </si>
  <si>
    <t>Montáž tepelné izolace stropů rohožemi, pásy, dílci, deskami, bloky (izolační materiál ve specifikaci) vrchem bez překrytí lepenkou kladenými volně</t>
  </si>
  <si>
    <t>1409887967</t>
  </si>
  <si>
    <t>88</t>
  </si>
  <si>
    <t>28375993</t>
  </si>
  <si>
    <t>deska EPS 150 do plochých střech a podlah λ=0,035 tl 200mm</t>
  </si>
  <si>
    <t>-1704947304</t>
  </si>
  <si>
    <t>331,015*1,02 'Přepočtené koeficientem množství</t>
  </si>
  <si>
    <t>89</t>
  </si>
  <si>
    <t>28376142</t>
  </si>
  <si>
    <t>klín izolační z pěnového polystyrenu EPS 150 spádový</t>
  </si>
  <si>
    <t>-1999024990</t>
  </si>
  <si>
    <t>(1,5*4)*0,1</t>
  </si>
  <si>
    <t>(11,570*21,610)*0,1</t>
  </si>
  <si>
    <t>((2*(11,570+21,610))*(0,630+0,5))*0,1</t>
  </si>
  <si>
    <t>33,102*1,02 'Přepočtené koeficientem množství</t>
  </si>
  <si>
    <t>90</t>
  </si>
  <si>
    <t>713121111</t>
  </si>
  <si>
    <t>Montáž tepelné izolace podlah rohožemi, pásy, deskami, dílci, bloky (izolační materiál ve specifikaci) kladenými volně jednovrstvá</t>
  </si>
  <si>
    <t>-1761854352</t>
  </si>
  <si>
    <t>91</t>
  </si>
  <si>
    <t>28375914</t>
  </si>
  <si>
    <t>deska EPS 150 do plochých střech a podlah λ=0,035 tl 100mm</t>
  </si>
  <si>
    <t>-1017325016</t>
  </si>
  <si>
    <t>58,32*1,1 'Přepočtené koeficientem množství</t>
  </si>
  <si>
    <t>92</t>
  </si>
  <si>
    <t>998713104</t>
  </si>
  <si>
    <t>Přesun hmot pro izolace tepelné stanovený z hmotnosti přesunovaného materiálu vodorovná dopravní vzdálenost do 50 m v objektech výšky přes 24 m do 36 m</t>
  </si>
  <si>
    <t>-1555124501</t>
  </si>
  <si>
    <t>721</t>
  </si>
  <si>
    <t>Zdravotechnika - vnitřní kanalizace</t>
  </si>
  <si>
    <t>93</t>
  </si>
  <si>
    <t>721173707</t>
  </si>
  <si>
    <t>Potrubí z trub polyetylenových svařované odpadní (svislé) DN 125</t>
  </si>
  <si>
    <t>-248618905</t>
  </si>
  <si>
    <t>94</t>
  </si>
  <si>
    <t>721210823</t>
  </si>
  <si>
    <t>Demontáž kanalizačního příslušenství střešních vtoků DN 125</t>
  </si>
  <si>
    <t>kus</t>
  </si>
  <si>
    <t>697670225</t>
  </si>
  <si>
    <t>K24:</t>
  </si>
  <si>
    <t>95</t>
  </si>
  <si>
    <t>721233213</t>
  </si>
  <si>
    <t>Střešní vtoky (vpusti) polypropylenové (PP) pro pochůzné střechy s odtokem svislým DN 125</t>
  </si>
  <si>
    <t>838417980</t>
  </si>
  <si>
    <t>762</t>
  </si>
  <si>
    <t>Konstrukce tesařské</t>
  </si>
  <si>
    <t>96</t>
  </si>
  <si>
    <t>762341014</t>
  </si>
  <si>
    <t>Bednění a laťování bednění střech rovných sklonu do 60° s vyřezáním otvorů z dřevoštěpkových desek OSB šroubovaných na krokve na sraz, tloušťky desky 18 mm</t>
  </si>
  <si>
    <t>665553761</t>
  </si>
  <si>
    <t>Viz Detail D4:</t>
  </si>
  <si>
    <t>((21,610+11,570)*2)*1,0</t>
  </si>
  <si>
    <t>((4,870+3,670)*2)*1,0</t>
  </si>
  <si>
    <t>97</t>
  </si>
  <si>
    <t>762361114</t>
  </si>
  <si>
    <t>Montáž spádových klínů pro rovné střechy s připojením na nosnou konstrukci z řeziva průřezové plochy do 120 cm2</t>
  </si>
  <si>
    <t>-357118149</t>
  </si>
  <si>
    <t>((21,610+11,570)*2)*2</t>
  </si>
  <si>
    <t>((4,870+3,670)*2)*2</t>
  </si>
  <si>
    <t>98</t>
  </si>
  <si>
    <t>60512125</t>
  </si>
  <si>
    <t>hranol stavební řezivo průřezu do 120cm2 do dl 6m</t>
  </si>
  <si>
    <t>722594705</t>
  </si>
  <si>
    <t>((21,610+11,570)*2)*(0,05*0,09)</t>
  </si>
  <si>
    <t>((21,610+11,570)*2)*(0,05*0,08)</t>
  </si>
  <si>
    <t>((4,870+3,670)*2)*(0,05*0,09)</t>
  </si>
  <si>
    <t>((4,870+3,670)*2)*(0,05*0,08)</t>
  </si>
  <si>
    <t>99</t>
  </si>
  <si>
    <t>762395000</t>
  </si>
  <si>
    <t>Spojovací prostředky krovů, bednění a laťování, nadstřešních konstrukcí svory, prkna, hřebíky, pásová ocel, vruty</t>
  </si>
  <si>
    <t>977050566</t>
  </si>
  <si>
    <t>83,44*0,018</t>
  </si>
  <si>
    <t>0,709</t>
  </si>
  <si>
    <t>100</t>
  </si>
  <si>
    <t>998762103</t>
  </si>
  <si>
    <t>Přesun hmot pro konstrukce tesařské stanovený z hmotnosti přesunovaného materiálu vodorovná dopravní vzdálenost do 50 m v objektech výšky přes 12 do 24 m</t>
  </si>
  <si>
    <t>-94162947</t>
  </si>
  <si>
    <t>764</t>
  </si>
  <si>
    <t>Konstrukce klempířské</t>
  </si>
  <si>
    <t>101</t>
  </si>
  <si>
    <t>764002841</t>
  </si>
  <si>
    <t>Demontáž klempířských konstrukcí oplechování horních ploch zdí a nadezdívek do suti</t>
  </si>
  <si>
    <t>-1800424270</t>
  </si>
  <si>
    <t>(11,570+21,610)*2</t>
  </si>
  <si>
    <t>102</t>
  </si>
  <si>
    <t>764002851</t>
  </si>
  <si>
    <t>Demontáž klempířských konstrukcí oplechování parapetů do suti</t>
  </si>
  <si>
    <t>-1332170986</t>
  </si>
  <si>
    <t>25,115+216,530</t>
  </si>
  <si>
    <t>103</t>
  </si>
  <si>
    <t>764021431.R</t>
  </si>
  <si>
    <t>Vyztužení klempířských prvků z hliníkového plechu</t>
  </si>
  <si>
    <t>dle dodavatele</t>
  </si>
  <si>
    <t>-1694756228</t>
  </si>
  <si>
    <t>U balkónových dveří systémová ukončovací lišta z aloxovaného hliníku:</t>
  </si>
  <si>
    <t>16*1</t>
  </si>
  <si>
    <t>104</t>
  </si>
  <si>
    <t>764215406</t>
  </si>
  <si>
    <t>Oplechování horních ploch zdí a nadezdívek (atik) z pozinkovaného plechu celoplošně lepené rš 500 mm</t>
  </si>
  <si>
    <t>306216219</t>
  </si>
  <si>
    <t>K30:</t>
  </si>
  <si>
    <t>12,3</t>
  </si>
  <si>
    <t>105</t>
  </si>
  <si>
    <t>764215603</t>
  </si>
  <si>
    <t>Oplechování horních ploch zdí a nadezdívek (atik) z pozinkovaného plechu s povrchovou úpravou celoplošně lepené rš 250 mm</t>
  </si>
  <si>
    <t>-1516611336</t>
  </si>
  <si>
    <t>K32:</t>
  </si>
  <si>
    <t>16,3</t>
  </si>
  <si>
    <t>106</t>
  </si>
  <si>
    <t>764216645</t>
  </si>
  <si>
    <t>Oplechování parapetů z pozinkovaného plechu s povrchovou úpravou rovných celoplošně lepené, bez rohů rš 400 mm</t>
  </si>
  <si>
    <t>1005036190</t>
  </si>
  <si>
    <t>K 31:</t>
  </si>
  <si>
    <t>4,9</t>
  </si>
  <si>
    <t>107</t>
  </si>
  <si>
    <t>764225407</t>
  </si>
  <si>
    <t>Oplechování horních ploch zdí a nadezdívek (atik) z hliníkového plechu celoplošně lepené rš 670 mm</t>
  </si>
  <si>
    <t>-1558007172</t>
  </si>
  <si>
    <t>K18:</t>
  </si>
  <si>
    <t>11,570*1</t>
  </si>
  <si>
    <t>108</t>
  </si>
  <si>
    <t>764225411</t>
  </si>
  <si>
    <t>Oplechování horních ploch zdí a nadezdívek (atik) z hliníkového plechu celoplošně lepené přes rš 800 mm</t>
  </si>
  <si>
    <t>1459844732</t>
  </si>
  <si>
    <t>K16:</t>
  </si>
  <si>
    <t>(21,610*2)*0,88</t>
  </si>
  <si>
    <t>K17:</t>
  </si>
  <si>
    <t>(11,570*1)*0,81</t>
  </si>
  <si>
    <t>109</t>
  </si>
  <si>
    <t>764226447</t>
  </si>
  <si>
    <t>Oplechování parapetů z hliníkového plechu rovných celoplošně lepené, bez rohů rš 670 mm</t>
  </si>
  <si>
    <t>-2125560591</t>
  </si>
  <si>
    <t>K1 až K9:</t>
  </si>
  <si>
    <t>0,9*18</t>
  </si>
  <si>
    <t>1,2*26</t>
  </si>
  <si>
    <t>1,5*8</t>
  </si>
  <si>
    <t>2,1*32</t>
  </si>
  <si>
    <t>3,0*30</t>
  </si>
  <si>
    <t>1,075*1</t>
  </si>
  <si>
    <t>1,5*2</t>
  </si>
  <si>
    <t>2,15*3</t>
  </si>
  <si>
    <t>3,0*4</t>
  </si>
  <si>
    <t>110</t>
  </si>
  <si>
    <t>764228406</t>
  </si>
  <si>
    <t>Oplechování říms a ozdobných prvků z hliníkového plechu rovných, bez rohů mechanicky kotvené rš 500 mm</t>
  </si>
  <si>
    <t>130307103</t>
  </si>
  <si>
    <t>K10:</t>
  </si>
  <si>
    <t>2,5*16</t>
  </si>
  <si>
    <t>111</t>
  </si>
  <si>
    <t>764228424</t>
  </si>
  <si>
    <t>Oplechování říms a ozdobných prvků z hliníkového plechu rovných, bez rohů celoplošně lepené rš 330 mm</t>
  </si>
  <si>
    <t>214365109</t>
  </si>
  <si>
    <t>K38:</t>
  </si>
  <si>
    <t>21,0</t>
  </si>
  <si>
    <t>112</t>
  </si>
  <si>
    <t>764511601</t>
  </si>
  <si>
    <t>Žlab podokapní z pozinkovaného plechu s povrchovou úpravou včetně háků a čel půlkruhový do rš 280 mm</t>
  </si>
  <si>
    <t>734468074</t>
  </si>
  <si>
    <t>K33:</t>
  </si>
  <si>
    <t>5,0</t>
  </si>
  <si>
    <t>113</t>
  </si>
  <si>
    <t>764518622</t>
  </si>
  <si>
    <t>Svod z pozinkovaného plechu s upraveným povrchem včetně objímek, kolen a odskoků kruhový, průměru 100 mm</t>
  </si>
  <si>
    <t>867436052</t>
  </si>
  <si>
    <t>K 34:</t>
  </si>
  <si>
    <t>3,0</t>
  </si>
  <si>
    <t>114</t>
  </si>
  <si>
    <t>998764104</t>
  </si>
  <si>
    <t>Přesun hmot pro konstrukce klempířské stanovený z hmotnosti přesunovaného materiálu vodorovná dopravní vzdálenost do 50 m v objektech výšky přes 24 do 36 m</t>
  </si>
  <si>
    <t>1354505775</t>
  </si>
  <si>
    <t>766</t>
  </si>
  <si>
    <t>Konstrukce truhlářské</t>
  </si>
  <si>
    <t>115</t>
  </si>
  <si>
    <t>766441821</t>
  </si>
  <si>
    <t>Demontáž parapetních desek dřevěných nebo plastových šířky do 300 mm délky přes 1 m</t>
  </si>
  <si>
    <t>-1123422679</t>
  </si>
  <si>
    <t>2+2+3+2+1+1</t>
  </si>
  <si>
    <t>116</t>
  </si>
  <si>
    <t>766622131</t>
  </si>
  <si>
    <t>Montáž oken plastových včetně montáže rámu plochy přes 1 m2 otevíravých do zdiva, výšky do 1,5 m</t>
  </si>
  <si>
    <t>1431618318</t>
  </si>
  <si>
    <t>T1:</t>
  </si>
  <si>
    <t>T2:</t>
  </si>
  <si>
    <t>T3:</t>
  </si>
  <si>
    <t>2,150*0,6*3</t>
  </si>
  <si>
    <t>T4:</t>
  </si>
  <si>
    <t>1,5*0,6*2</t>
  </si>
  <si>
    <t>T5:</t>
  </si>
  <si>
    <t>1,075*0,6*1</t>
  </si>
  <si>
    <t>T9:</t>
  </si>
  <si>
    <t>0,9*0,5*1</t>
  </si>
  <si>
    <t>117</t>
  </si>
  <si>
    <t>61140051</t>
  </si>
  <si>
    <t>okno plastové otevíravé/sklopné dvojsklo přes plochu 1m2 do v 1,5m</t>
  </si>
  <si>
    <t>-2059411020</t>
  </si>
  <si>
    <t>118</t>
  </si>
  <si>
    <t>766660411</t>
  </si>
  <si>
    <t>Montáž dveřních křídel dřevěných nebo plastových vchodových dveří včetně rámu do zdiva jednokřídlových bez nadsvětlíku</t>
  </si>
  <si>
    <t>-513790539</t>
  </si>
  <si>
    <t>T7:</t>
  </si>
  <si>
    <t>T8:</t>
  </si>
  <si>
    <t>119</t>
  </si>
  <si>
    <t>55341246.1</t>
  </si>
  <si>
    <t>dveře Al vchodové jednokřídlové š 1100mm</t>
  </si>
  <si>
    <t>-1432346495</t>
  </si>
  <si>
    <t>120</t>
  </si>
  <si>
    <t>55341246.2</t>
  </si>
  <si>
    <t>dveře Al vchodové jednokřídlové š 830mm</t>
  </si>
  <si>
    <t>-1495585052</t>
  </si>
  <si>
    <t>121</t>
  </si>
  <si>
    <t>766660451</t>
  </si>
  <si>
    <t>Montáž dveřních křídel dřevěných nebo plastových vchodových dveří včetně rámu do zdiva dvoukřídlových bez nadsvětlíku</t>
  </si>
  <si>
    <t>-190444059</t>
  </si>
  <si>
    <t>T6:</t>
  </si>
  <si>
    <t>122</t>
  </si>
  <si>
    <t>55341311.1</t>
  </si>
  <si>
    <t>dveře Al vchodové jednokřídlové š 1490mm</t>
  </si>
  <si>
    <t>-1586001838</t>
  </si>
  <si>
    <t>123</t>
  </si>
  <si>
    <t>766694114</t>
  </si>
  <si>
    <t>Montáž ostatních truhlářských konstrukcí parapetních desek dřevěných nebo plastových šířky do 300 mm, délky přes 2600 do 3600 mm</t>
  </si>
  <si>
    <t>302609259</t>
  </si>
  <si>
    <t>124</t>
  </si>
  <si>
    <t>60794103</t>
  </si>
  <si>
    <t>parapet dřevotřískový vnitřní povrch laminátový š 300mm</t>
  </si>
  <si>
    <t>1256250550</t>
  </si>
  <si>
    <t>3,0*2</t>
  </si>
  <si>
    <t>2,150*3</t>
  </si>
  <si>
    <t>0,9*1</t>
  </si>
  <si>
    <t>125</t>
  </si>
  <si>
    <t>607941210</t>
  </si>
  <si>
    <t>koncovka PVC k parapetním dřevotřískovým deskám 600mm</t>
  </si>
  <si>
    <t>-1184340434</t>
  </si>
  <si>
    <t>126</t>
  </si>
  <si>
    <t>998766103</t>
  </si>
  <si>
    <t>Přesun hmot pro konstrukce truhlářské stanovený z hmotnosti přesunovaného materiálu vodorovná dopravní vzdálenost do 50 m v objektech výšky přes 12 do 24 m</t>
  </si>
  <si>
    <t>303077497</t>
  </si>
  <si>
    <t>767</t>
  </si>
  <si>
    <t>Konstrukce zámečnické</t>
  </si>
  <si>
    <t>127</t>
  </si>
  <si>
    <t>767162113</t>
  </si>
  <si>
    <t>Montáž zábradlí balkónového nebo lodžiového z hliníkových profilů s výplní včetně dodávky ocelových kotevních prvků rovného délky přes 2,0 do 3,0 m</t>
  </si>
  <si>
    <t>135672483</t>
  </si>
  <si>
    <t>128</t>
  </si>
  <si>
    <t>55342101.R</t>
  </si>
  <si>
    <t>Lodžiové zábradlí, 2,40 x 1,05m, výplň mléčné sklo</t>
  </si>
  <si>
    <t>324365303</t>
  </si>
  <si>
    <t>K11 až K15:</t>
  </si>
  <si>
    <t>129</t>
  </si>
  <si>
    <t>767162811</t>
  </si>
  <si>
    <t>Demontáž zábradlí balkonového nebo lodžiového z hliníkových profilů včetně výplně rovného délky do 3,0 m</t>
  </si>
  <si>
    <t>-2037862574</t>
  </si>
  <si>
    <t>130</t>
  </si>
  <si>
    <t>767662120</t>
  </si>
  <si>
    <t>Montáž mříží pevných, připevněných svařováním</t>
  </si>
  <si>
    <t>1976449467</t>
  </si>
  <si>
    <t>Mříže do oken K35:</t>
  </si>
  <si>
    <t>131</t>
  </si>
  <si>
    <t>55341425.1</t>
  </si>
  <si>
    <t>mříž okenní tahokov</t>
  </si>
  <si>
    <t>1440390400</t>
  </si>
  <si>
    <t>13,515*1,1 'Přepočtené koeficientem množství</t>
  </si>
  <si>
    <t>132</t>
  </si>
  <si>
    <t>767821113</t>
  </si>
  <si>
    <t>Montáž poštovních schránek samostatných zazděných</t>
  </si>
  <si>
    <t>774347818</t>
  </si>
  <si>
    <t>133</t>
  </si>
  <si>
    <t>55348112</t>
  </si>
  <si>
    <t>schránka listová se sklapkou Pz 370x330x100mm</t>
  </si>
  <si>
    <t>-551048063</t>
  </si>
  <si>
    <t>134</t>
  </si>
  <si>
    <t>767821113.2</t>
  </si>
  <si>
    <t>Demontáž poštovních schránek samostatných zazděných</t>
  </si>
  <si>
    <t>-144692133</t>
  </si>
  <si>
    <t>135</t>
  </si>
  <si>
    <t>767893124</t>
  </si>
  <si>
    <t>Montáž stříšek nad venkovními vstupy z kovových profilů kotvených k nosné konstrukci pomocí konzol, výplň z umělých hmot oblouková, šířky přes 1,50 do 2,00 m</t>
  </si>
  <si>
    <t>-445165956</t>
  </si>
  <si>
    <t>K25 až K29:</t>
  </si>
  <si>
    <t>136</t>
  </si>
  <si>
    <t>28319025.R</t>
  </si>
  <si>
    <t>Stříška nad zadním vchodem 1600x1200mm</t>
  </si>
  <si>
    <t>1106677897</t>
  </si>
  <si>
    <t>137</t>
  </si>
  <si>
    <t>767995111</t>
  </si>
  <si>
    <t>Montáž ostatních atypických zámečnických konstrukcí hmotnosti do 5 kg</t>
  </si>
  <si>
    <t>kg</t>
  </si>
  <si>
    <t>1742242867</t>
  </si>
  <si>
    <t>Držáky, sušáky a ostatní předměty (25 kg/lodžie):</t>
  </si>
  <si>
    <t>25*16</t>
  </si>
  <si>
    <t>Držáky, sušáky a ostatní předměty 10 kg/okno):</t>
  </si>
  <si>
    <t>10*8</t>
  </si>
  <si>
    <t>138</t>
  </si>
  <si>
    <t>55343099.R</t>
  </si>
  <si>
    <t>Systémový okenní sušák dl. 1500mm</t>
  </si>
  <si>
    <t>-568430846</t>
  </si>
  <si>
    <t>K 36:</t>
  </si>
  <si>
    <t>139</t>
  </si>
  <si>
    <t>55343199.R</t>
  </si>
  <si>
    <t>Lodžiový sušák dl. 2000mm</t>
  </si>
  <si>
    <t>-576777036</t>
  </si>
  <si>
    <t>K 37:</t>
  </si>
  <si>
    <t>140</t>
  </si>
  <si>
    <t>767996801</t>
  </si>
  <si>
    <t>Demontáž ostatních zámečnických konstrukcí o hmotnosti jednotlivých dílů rozebráním do 50 kg</t>
  </si>
  <si>
    <t>-806805669</t>
  </si>
  <si>
    <t>141</t>
  </si>
  <si>
    <t>998767103</t>
  </si>
  <si>
    <t>Přesun hmot pro zámečnické konstrukce stanovený z hmotnosti přesunovaného materiálu vodorovná dopravní vzdálenost do 50 m v objektech výšky přes 12 do 24 m</t>
  </si>
  <si>
    <t>-1854352675</t>
  </si>
  <si>
    <t>771</t>
  </si>
  <si>
    <t>Podlahy z dlaždic</t>
  </si>
  <si>
    <t>142</t>
  </si>
  <si>
    <t>771571810</t>
  </si>
  <si>
    <t>Demontáž podlah z dlaždic keramických kladených do malty</t>
  </si>
  <si>
    <t>-761172355</t>
  </si>
  <si>
    <t>2,3*15</t>
  </si>
  <si>
    <t>143</t>
  </si>
  <si>
    <t>771151026</t>
  </si>
  <si>
    <t>Příprava podkladu před provedením dlažby samonivelační stěrka min.pevnosti 30 MPa, tloušťky přes 12 do 15 mm</t>
  </si>
  <si>
    <t>-441333360</t>
  </si>
  <si>
    <t>144</t>
  </si>
  <si>
    <t>771121011</t>
  </si>
  <si>
    <t>Příprava podkladu před provedením dlažby nátěr penetrační na podlahu</t>
  </si>
  <si>
    <t>2020564641</t>
  </si>
  <si>
    <t>2,430*1,5*(8*2)</t>
  </si>
  <si>
    <t>10,9*4</t>
  </si>
  <si>
    <t>145</t>
  </si>
  <si>
    <t>771151021</t>
  </si>
  <si>
    <t>Příprava podkladu před provedením dlažby samonivelační stěrka min.pevnosti 30 MPa, tloušťky do 3 mm</t>
  </si>
  <si>
    <t>-458769767</t>
  </si>
  <si>
    <t>146</t>
  </si>
  <si>
    <t>771274123</t>
  </si>
  <si>
    <t>Montáž obkladů schodišť z dlaždic keramických lepených flexibilním lepidlem stupnic protiskluzných nebo reliéfních, šířky přes 250 do 300 mm</t>
  </si>
  <si>
    <t>-790050810</t>
  </si>
  <si>
    <t>1,2*0,65*16</t>
  </si>
  <si>
    <t>2,3*0,65*8</t>
  </si>
  <si>
    <t>147</t>
  </si>
  <si>
    <t>771274242</t>
  </si>
  <si>
    <t>Montáž obkladů schodišť z dlaždic keramických lepených flexibilním lepidlem podstupnic protiskluzních nebo reliéfních, výšky přes 150 do 200 mm</t>
  </si>
  <si>
    <t>-136972934</t>
  </si>
  <si>
    <t>148</t>
  </si>
  <si>
    <t>771574264</t>
  </si>
  <si>
    <t>Montáž podlah z dlaždic keramických lepených flexibilním lepidlem maloformátových pro vysoké mechanické zatížení protiskluzných nebo reliéfních (bezbariérových) přes 12 do 19 ks/m2</t>
  </si>
  <si>
    <t>951504217</t>
  </si>
  <si>
    <t>101,920</t>
  </si>
  <si>
    <t>24,440*0,25</t>
  </si>
  <si>
    <t>149</t>
  </si>
  <si>
    <t>59761409</t>
  </si>
  <si>
    <t>dlažba keramická slinutá protiskluzná do interiéru i exteriéru pro vysoké mechanické namáhání přes 9 do 12ks/m2</t>
  </si>
  <si>
    <t>1698459837</t>
  </si>
  <si>
    <t>114,14*1,1 'Přepočtené koeficientem množství</t>
  </si>
  <si>
    <t>150</t>
  </si>
  <si>
    <t>771591221</t>
  </si>
  <si>
    <t>Izolace podlahy pod dlažbu fólií v pásech celoplošně lepená</t>
  </si>
  <si>
    <t>-1079238738</t>
  </si>
  <si>
    <t>151</t>
  </si>
  <si>
    <t>998771103</t>
  </si>
  <si>
    <t>Přesun hmot pro podlahy z dlaždic stanovený z hmotnosti přesunovaného materiálu vodorovná dopravní vzdálenost do 50 m v objektech výšky přes 12 do 24 m</t>
  </si>
  <si>
    <t>99204174</t>
  </si>
  <si>
    <t>776</t>
  </si>
  <si>
    <t>Podlahy povlakové</t>
  </si>
  <si>
    <t>152</t>
  </si>
  <si>
    <t>776201812</t>
  </si>
  <si>
    <t>Demontáž povlakových podlahovin lepených ručně s podložkou</t>
  </si>
  <si>
    <t>648090924</t>
  </si>
  <si>
    <t>4*5,2</t>
  </si>
  <si>
    <t>4*2</t>
  </si>
  <si>
    <t>153</t>
  </si>
  <si>
    <t>776301812</t>
  </si>
  <si>
    <t>Demontáž povlakových podlahovin ze schodišťových stupňů s podložkou</t>
  </si>
  <si>
    <t>-630757184</t>
  </si>
  <si>
    <t>784</t>
  </si>
  <si>
    <t>Dokončovací práce - malby a tapety</t>
  </si>
  <si>
    <t>154</t>
  </si>
  <si>
    <t>784181001</t>
  </si>
  <si>
    <t>Pačokování jednonásobné v místnostech výšky do 3,80 m</t>
  </si>
  <si>
    <t>-1094322335</t>
  </si>
  <si>
    <t>155</t>
  </si>
  <si>
    <t>784181101</t>
  </si>
  <si>
    <t>Penetrace podkladu jednonásobná základní akrylátová bezbarvá v místnostech výšky do 3,80 m</t>
  </si>
  <si>
    <t>80004364</t>
  </si>
  <si>
    <t>156</t>
  </si>
  <si>
    <t>784191003</t>
  </si>
  <si>
    <t>Čištění vnitřních ploch hrubý úklid po provedení malířských prací omytím oken dvojitých nebo zdvojených</t>
  </si>
  <si>
    <t>796875779</t>
  </si>
  <si>
    <t>Poznámka k položce:_x000d_
Plocha všech oken.</t>
  </si>
  <si>
    <t>157</t>
  </si>
  <si>
    <t>784191007</t>
  </si>
  <si>
    <t>Čištění vnitřních ploch hrubý úklid po provedení malířských prací omytím podlah</t>
  </si>
  <si>
    <t>1492624832</t>
  </si>
  <si>
    <t>Poznámka k položce:_x000d_
Finální úklid vnitřních ploch.</t>
  </si>
  <si>
    <t>21,5*11,350*2</t>
  </si>
  <si>
    <t>158</t>
  </si>
  <si>
    <t>784221001</t>
  </si>
  <si>
    <t>Malby z malířských směsí otěruvzdorných za sucha jednonásobné, bílé za sucha otěruvzdorné dobře v místnostech výšky do 3,80 m</t>
  </si>
  <si>
    <t>1246132532</t>
  </si>
  <si>
    <t>Poznámka k položce:_x000d_
Oprava stávajícího vnitřního ostění.</t>
  </si>
  <si>
    <t>Práce a dodávky M</t>
  </si>
  <si>
    <t>21-M</t>
  </si>
  <si>
    <t>Elektromontáže</t>
  </si>
  <si>
    <t>159</t>
  </si>
  <si>
    <t>210203403</t>
  </si>
  <si>
    <t>Montáž svítidel výbojkových se zapojením vodičů průmyslových nebo venkovních stropních přisazených 1 zdroj s krytem</t>
  </si>
  <si>
    <t>-1369877044</t>
  </si>
  <si>
    <t>160</t>
  </si>
  <si>
    <t>34851156</t>
  </si>
  <si>
    <t>svítidlo žárovkové pro nebezpečná prostředí stropní 1x100W</t>
  </si>
  <si>
    <t>-460443627</t>
  </si>
  <si>
    <t>K22:</t>
  </si>
  <si>
    <t>K23:</t>
  </si>
  <si>
    <t>161</t>
  </si>
  <si>
    <t>210203403-D</t>
  </si>
  <si>
    <t>Demontáž svítidel výbojkových se zapojením vodičů průmyslových nebo venkovních stropních přisazených 1 zdroj s krytem</t>
  </si>
  <si>
    <t>25453055</t>
  </si>
  <si>
    <t>162</t>
  </si>
  <si>
    <t>210220101</t>
  </si>
  <si>
    <t>Montáž hromosvodného vedení svodových vodičů s podpěrami, průměru do 10 mm</t>
  </si>
  <si>
    <t>611581419</t>
  </si>
  <si>
    <t>K19 až K21:</t>
  </si>
  <si>
    <t>225</t>
  </si>
  <si>
    <t>163</t>
  </si>
  <si>
    <t>35441077</t>
  </si>
  <si>
    <t>drát D 8mm AlMgSi</t>
  </si>
  <si>
    <t>-715775281</t>
  </si>
  <si>
    <t>Poznámka k položce:_x000d_
1 m = 0,2 kg</t>
  </si>
  <si>
    <t>225*0,2 'Přepočtené koeficientem množství</t>
  </si>
  <si>
    <t>164</t>
  </si>
  <si>
    <t>35441690</t>
  </si>
  <si>
    <t>podpěra vedení hromosvodu do zdiva, Cu</t>
  </si>
  <si>
    <t>133544420</t>
  </si>
  <si>
    <t>165</t>
  </si>
  <si>
    <t>210220101-D</t>
  </si>
  <si>
    <t>Demontáž hromosvodného vedení svodových vodičů s podpěrami, průměru do 10 mm</t>
  </si>
  <si>
    <t>-1220557920</t>
  </si>
  <si>
    <t>166</t>
  </si>
  <si>
    <t>210220101-X</t>
  </si>
  <si>
    <t>Ostatní příslušenství k hromosvodům</t>
  </si>
  <si>
    <t>-495713762</t>
  </si>
  <si>
    <t>167</t>
  </si>
  <si>
    <t>210290005.1</t>
  </si>
  <si>
    <t>Montáž silnoproudé instalace v objektech v bytových bez ohledu na počet okruhů podle počtu místností připojených na jeden elektroměr</t>
  </si>
  <si>
    <t>628999630</t>
  </si>
  <si>
    <t>Podhledy 1. pp (počet místností):</t>
  </si>
  <si>
    <t>168</t>
  </si>
  <si>
    <t>210290005.1-D</t>
  </si>
  <si>
    <t>Demontáž silnoproudé instalace v objektech v bytových bez ohledu na počet okruhů podle počtu místností připojených na jeden elektroměr</t>
  </si>
  <si>
    <t>-2061574546</t>
  </si>
  <si>
    <t>169</t>
  </si>
  <si>
    <t>210290281.1</t>
  </si>
  <si>
    <t>Montáž signálních zařízeních v budovách napojených na 1 okruh zvonkový, telefonní, elektrický vrátný nebo zámek</t>
  </si>
  <si>
    <t>632276762</t>
  </si>
  <si>
    <t>170</t>
  </si>
  <si>
    <t>11.102.658</t>
  </si>
  <si>
    <t>tlačítkové zvonkové tablo, domovní telefony</t>
  </si>
  <si>
    <t>256</t>
  </si>
  <si>
    <t>957827709</t>
  </si>
  <si>
    <t>171</t>
  </si>
  <si>
    <t>210290281.1-D</t>
  </si>
  <si>
    <t>Demontáž signálních zařízeních v budovách napojených na 1 okruh zvonkový, telefonní, elektrický vrátný nebo zámek</t>
  </si>
  <si>
    <t>140700518</t>
  </si>
  <si>
    <t>23-M</t>
  </si>
  <si>
    <t>Montáže potrubí</t>
  </si>
  <si>
    <t>172</t>
  </si>
  <si>
    <t>230260031.1</t>
  </si>
  <si>
    <t>Demontáž skříň HUP</t>
  </si>
  <si>
    <t>180665739</t>
  </si>
  <si>
    <t>173</t>
  </si>
  <si>
    <t>230260031.2</t>
  </si>
  <si>
    <t>Montáž skříň HUP</t>
  </si>
  <si>
    <t>1241264228</t>
  </si>
  <si>
    <t>174</t>
  </si>
  <si>
    <t>55343513.1</t>
  </si>
  <si>
    <t>Skříň hlavní uzávěr plynu nerez HUP 600x600mm</t>
  </si>
  <si>
    <t>455033198</t>
  </si>
  <si>
    <t>SO 01.02 - Revitalizace bytového domu Na Lani 212, Nový Jičín - nezpůsobilé výdaje</t>
  </si>
  <si>
    <t>1 - Zemní práce</t>
  </si>
  <si>
    <t>111211101</t>
  </si>
  <si>
    <t>Odstranění křovin a stromů s odstraněním kořenů ručně průměru kmene do 100 mm jakékoliv plochy v rovině nebo ve svahu o sklonu do 1:5</t>
  </si>
  <si>
    <t>1702271240</t>
  </si>
  <si>
    <t>Keře podél jihovýchodní fasády:</t>
  </si>
  <si>
    <t>8*5</t>
  </si>
  <si>
    <t>181411121</t>
  </si>
  <si>
    <t>Založení trávníku na půdě předem připravené plochy do 1000 m2 výsevem včetně utažení lučního v rovině nebo na svahu do 1:5</t>
  </si>
  <si>
    <t>1508336190</t>
  </si>
  <si>
    <t>00572410</t>
  </si>
  <si>
    <t>osivo směs travní parková</t>
  </si>
  <si>
    <t>977156765</t>
  </si>
  <si>
    <t>54,35*0,015 'Přepočtené koeficientem množství</t>
  </si>
  <si>
    <t>10371500</t>
  </si>
  <si>
    <t>substrát pro trávníky VL</t>
  </si>
  <si>
    <t>1395890174</t>
  </si>
  <si>
    <t>54,350*0,025</t>
  </si>
  <si>
    <t>183101322</t>
  </si>
  <si>
    <t>Hloubení jamek pro vysazování rostlin v zemině tř.1 až 4 s výměnou půdy z 100% v rovině nebo na svahu do 1:5, objemu přes 1,00 do 2,00 m3</t>
  </si>
  <si>
    <t>2080792578</t>
  </si>
  <si>
    <t>184102114</t>
  </si>
  <si>
    <t>Výsadba dřeviny s balem do předem vyhloubené jamky se zalitím v rovině nebo na svahu do 1:5, při průměru balu přes 400 do 500 mm</t>
  </si>
  <si>
    <t>-492209186</t>
  </si>
  <si>
    <t>02652026</t>
  </si>
  <si>
    <t>šeřík /Syringa meyeri-pink/</t>
  </si>
  <si>
    <t>-1611326515</t>
  </si>
  <si>
    <t>184215132</t>
  </si>
  <si>
    <t>Ukotvení dřeviny kůly třemi kůly, délky přes 1 do 2 m</t>
  </si>
  <si>
    <t>-374277430</t>
  </si>
  <si>
    <t>10*3</t>
  </si>
  <si>
    <t>05217118</t>
  </si>
  <si>
    <t>tyče dřevěné v kůře D 100mm dl 8m</t>
  </si>
  <si>
    <t>-951870979</t>
  </si>
  <si>
    <t>10*2*(3,14*0,05*0,05)</t>
  </si>
  <si>
    <t>184501121</t>
  </si>
  <si>
    <t>Zhotovení obalu kmene a spodních částí větví stromu z juty v jedné vrstvě v rovině nebo na svahu do 1:5</t>
  </si>
  <si>
    <t>-143452169</t>
  </si>
  <si>
    <t>184801121</t>
  </si>
  <si>
    <t>Ošetření vysazených dřevin solitérních v rovině nebo na svahu do 1:5</t>
  </si>
  <si>
    <t>-1939973870</t>
  </si>
  <si>
    <t>184818231</t>
  </si>
  <si>
    <t>Ochrana kmene bedněním před poškozením stavebním provozem zřízení včetně odstranění výšky bednění do 2 m průměru kmene do 300 mm</t>
  </si>
  <si>
    <t>449082348</t>
  </si>
  <si>
    <t>184911421</t>
  </si>
  <si>
    <t>Mulčování vysazených rostlin mulčovací kůrou, tl. do 100 mm v rovině nebo na svahu do 1:5</t>
  </si>
  <si>
    <t>1078248980</t>
  </si>
  <si>
    <t>10*1,5*1,5</t>
  </si>
  <si>
    <t>10391100</t>
  </si>
  <si>
    <t>kůra mulčovací VL</t>
  </si>
  <si>
    <t>1298799408</t>
  </si>
  <si>
    <t>22,5*0,25</t>
  </si>
  <si>
    <t>185802114</t>
  </si>
  <si>
    <t>Hnojení půdy nebo trávníku v rovině nebo na svahu do 1:5 umělým hnojivem s rozdělením k jednotlivým rostlinám</t>
  </si>
  <si>
    <t>1691337654</t>
  </si>
  <si>
    <t>Poznámka k položce:_x000d_
Dávka 100 g k jednomu stromu = 10 tablet.</t>
  </si>
  <si>
    <t>R_2519_999</t>
  </si>
  <si>
    <t>hnojivo na okrasné dřeviny (1000 tablet)</t>
  </si>
  <si>
    <t>balení</t>
  </si>
  <si>
    <t>-1150800743</t>
  </si>
  <si>
    <t>185803111</t>
  </si>
  <si>
    <t>Ošetření trávníku jednorázové v rovině nebo na svahu do 1:5</t>
  </si>
  <si>
    <t>-1099450293</t>
  </si>
  <si>
    <t>185803211</t>
  </si>
  <si>
    <t>Uválcování trávníku v rovině nebo na svahu do 1:5</t>
  </si>
  <si>
    <t>-737046060</t>
  </si>
  <si>
    <t>185804311</t>
  </si>
  <si>
    <t>Zalití rostlin vodou plochy záhonů jednotlivě do 20 m2</t>
  </si>
  <si>
    <t>-118781632</t>
  </si>
  <si>
    <t xml:space="preserve"> 2x 100l/keř</t>
  </si>
  <si>
    <t>10*0,1*2</t>
  </si>
  <si>
    <t>185851121</t>
  </si>
  <si>
    <t>Dovoz vody pro zálivku rostlin na vzdálenost do 1000 m</t>
  </si>
  <si>
    <t>-1923305780</t>
  </si>
  <si>
    <t>185851129</t>
  </si>
  <si>
    <t>Dovoz vody pro zálivku rostlin Příplatek k ceně za každých dalších i započatých 1000 m</t>
  </si>
  <si>
    <t>205856882</t>
  </si>
  <si>
    <t>2*14 'Přepočtené koeficientem množství</t>
  </si>
  <si>
    <t>-1805095186</t>
  </si>
  <si>
    <t>VRN.01 - Vedlejší rozpočtové náklady - způsobilé výdaje</t>
  </si>
  <si>
    <t>1.1 - Zařízení staveniště</t>
  </si>
  <si>
    <t xml:space="preserve">    1.1.1 - Zřízení,údržba a odstranění prostor dodavatele</t>
  </si>
  <si>
    <t xml:space="preserve">    1.1.2 - Napojení zařízení staveniště na media</t>
  </si>
  <si>
    <t xml:space="preserve">    1.1.3 - Vytýčení stávajících inž.sítí</t>
  </si>
  <si>
    <t xml:space="preserve">    1.1.4 - Zabezpečení podm. dle Plánu bezpečnosti práce</t>
  </si>
  <si>
    <t xml:space="preserve">    1.1.6 - Zajištění obslužnosti komunikací a dočasné dopravní značení</t>
  </si>
  <si>
    <t xml:space="preserve">    1.1.7 - Projednání podmínek s majitelí pozemků</t>
  </si>
  <si>
    <t>1.2 - Související činnosti</t>
  </si>
  <si>
    <t xml:space="preserve">    1.2.2 - Dokumentace skutečného provedení stavby</t>
  </si>
  <si>
    <t xml:space="preserve">    1.2.3 - Kompletační činnost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</si>
  <si>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</si>
  <si>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</si>
  <si>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</si>
  <si>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</si>
  <si>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1.1</t>
  </si>
  <si>
    <t>Zařízení staveniště</t>
  </si>
  <si>
    <t>1.1.1</t>
  </si>
  <si>
    <t>Zřízení,údržba a odstranění prostor dodavatele</t>
  </si>
  <si>
    <t>001</t>
  </si>
  <si>
    <t>ZS zhotovitele - sociální objekty</t>
  </si>
  <si>
    <t>kpl</t>
  </si>
  <si>
    <t>-146673745</t>
  </si>
  <si>
    <t>Poznámka k položce:_x000d_
Převlékárny, sociální objekty, Kancelář pro stavbyvedoucího a mistra, Mobilní WC na stavbě-pronájem apod.</t>
  </si>
  <si>
    <t>002</t>
  </si>
  <si>
    <t>ZS zhotovitele - provozní objekty ZS</t>
  </si>
  <si>
    <t>-410544354</t>
  </si>
  <si>
    <t>Poznámka k položce:_x000d_
Volné sklady, skládky materiálu, mezideponie zeminy apod.</t>
  </si>
  <si>
    <t>1.1.2</t>
  </si>
  <si>
    <t>Napojení zařízení staveniště na media</t>
  </si>
  <si>
    <t>004</t>
  </si>
  <si>
    <t>Elektrická energie</t>
  </si>
  <si>
    <t>1251464223</t>
  </si>
  <si>
    <t>Poznámka k položce:_x000d_
Napojení na stávající rozvody nn v bezprostředním okolí staveniště.</t>
  </si>
  <si>
    <t>1.1.3</t>
  </si>
  <si>
    <t>Vytýčení stávajících inž.sítí</t>
  </si>
  <si>
    <t>005</t>
  </si>
  <si>
    <t>Náklady na vytyčení všech inženýrských sítí na staveništi u jednotlivých správců a majitelů , před zahájením stavebních prací</t>
  </si>
  <si>
    <t>-218503354</t>
  </si>
  <si>
    <t xml:space="preserve">Poznámka k položce:_x000d_
Zhotovitel  zajistí aktualizaci vyjádření majitelů všech stávajících inženýrských sítí a následně zajistí vytyčení všech stávajících inženýrských sítí na staveništi navrhovaného vodovodu u jednotlivých správců a majitelů.</t>
  </si>
  <si>
    <t>017</t>
  </si>
  <si>
    <t>Vytýčení stavby před zahajením stavebních prací</t>
  </si>
  <si>
    <t>407968261</t>
  </si>
  <si>
    <t>Poznámka k položce:_x000d_
Náklady na vytýčení stavby kanalizace před zahájením stavebních prací.</t>
  </si>
  <si>
    <t>1.1.4</t>
  </si>
  <si>
    <t>Zabezpečení podm. dle Plánu bezpečnosti práce</t>
  </si>
  <si>
    <t>007</t>
  </si>
  <si>
    <t>Provizorní ohrazení a osvětlení výkopu</t>
  </si>
  <si>
    <t>1553350328</t>
  </si>
  <si>
    <t>Poznámka k položce:_x000d_
Zřízení, instalace, ukotvení provizorních ohrazení a osvětlení výkopu, včetně následné likvidace.</t>
  </si>
  <si>
    <t>1.1.6</t>
  </si>
  <si>
    <t>Zajištění obslužnosti komunikací a dočasné dopravní značení</t>
  </si>
  <si>
    <t>010</t>
  </si>
  <si>
    <t>Čistění komunikací</t>
  </si>
  <si>
    <t>-389518550</t>
  </si>
  <si>
    <t>Poznámka k položce:_x000d_
Zajištění čištění komunikací po celou dobu realizace stavby.</t>
  </si>
  <si>
    <t>1.1.7</t>
  </si>
  <si>
    <t>Projednání podmínek s majitelí pozemků</t>
  </si>
  <si>
    <t>018</t>
  </si>
  <si>
    <t>Monitoring nemovitostí</t>
  </si>
  <si>
    <t>-2087364743</t>
  </si>
  <si>
    <t>Poznámka k položce:_x000d_
Monitoring nemovitostí v souvislosti s prováděním zemních výkopových prací.</t>
  </si>
  <si>
    <t>1.2</t>
  </si>
  <si>
    <t>Související činnosti</t>
  </si>
  <si>
    <t>1.2.2</t>
  </si>
  <si>
    <t>Dokumentace skutečného provedení stavby</t>
  </si>
  <si>
    <t>Dokumentace skutečného provedení</t>
  </si>
  <si>
    <t>759426501</t>
  </si>
  <si>
    <t xml:space="preserve">Poznámka k položce:_x000d_
Vypracování projektové dokumentace  s vyznačením všech změn oproti stavebnímu povolení v rozsahu pro podání žádosti o změnu stavby před dokončením. Projektová dokumentace změn bude vypracována 3x v tištěné verzi a 2x v digitální verzi na CD.</t>
  </si>
  <si>
    <t>1.2.3</t>
  </si>
  <si>
    <t>Kompletační činnost</t>
  </si>
  <si>
    <t>Kompletační činnost zhotovitele stavby a příprava k odevzdání stavby zadavateli</t>
  </si>
  <si>
    <t>-572756111</t>
  </si>
  <si>
    <t>Poznámka k položce:_x000d_
Zajištění a shromáždění všech dokladů potřebných k zahájení stavby, k vlastní realizaci stavby a k ukončení stavby včetně přípravy a shromáždění dokladů ke kolaudaci stavby a k předání stavby zadavateli.</t>
  </si>
  <si>
    <t>VRN</t>
  </si>
  <si>
    <t>Vedlejší rozpočtové náklady</t>
  </si>
  <si>
    <t>VRN1</t>
  </si>
  <si>
    <t>Průzkumné, geodetické a projektové práce</t>
  </si>
  <si>
    <t>013294000.1</t>
  </si>
  <si>
    <t>Fotodokumentace stavby</t>
  </si>
  <si>
    <t>stavba</t>
  </si>
  <si>
    <t>1024</t>
  </si>
  <si>
    <t>1990494595</t>
  </si>
  <si>
    <t>VRN3</t>
  </si>
  <si>
    <t>034503000</t>
  </si>
  <si>
    <t>Informační tabule na staveništi</t>
  </si>
  <si>
    <t>1979901135</t>
  </si>
  <si>
    <t>VRN4</t>
  </si>
  <si>
    <t>Inženýrská činnost</t>
  </si>
  <si>
    <t>042503000</t>
  </si>
  <si>
    <t>Plán BOZP na staveništi</t>
  </si>
  <si>
    <t>828325827</t>
  </si>
  <si>
    <t>042503000.1</t>
  </si>
  <si>
    <t>Havarijní plán stavby</t>
  </si>
  <si>
    <t>1841464157</t>
  </si>
  <si>
    <t>VRN.02 - Vedlejší rozpočtové náklady - nezpůsobilé výdaje</t>
  </si>
  <si>
    <t xml:space="preserve">    VRN7 - Provozní vlivy</t>
  </si>
  <si>
    <t>003</t>
  </si>
  <si>
    <t>Pronájem veřejných ploch pro zařízení staveniště</t>
  </si>
  <si>
    <t>1149584426</t>
  </si>
  <si>
    <t>Poznámka k položce:_x000d_
Poplatky majiteli veřejných pozemků za dočasný pronájem ploch pro zařízení staveniště.</t>
  </si>
  <si>
    <t>014</t>
  </si>
  <si>
    <t>Náklady na zajištění vstupu na pozemky majitelů</t>
  </si>
  <si>
    <t>46817929</t>
  </si>
  <si>
    <t xml:space="preserve">Poznámka k položce:_x000d_
Zhotovitel  zajistí projednání a souhlasy se vstupy na pozemky s  majiteli dotčených pozemků a zajistí potřebná povolení pro realizaci stavby. Součástí prací je i zajištění podpisu  protokolu o zpětném převzetí pozemku vlastníky příslušných pozemků.</t>
  </si>
  <si>
    <t>015</t>
  </si>
  <si>
    <t>Náklady na projednání a zajištění připojení nemovitosti</t>
  </si>
  <si>
    <t>704545179</t>
  </si>
  <si>
    <t xml:space="preserve">Poznámka k položce:_x000d_
Zhotovitel  zajistí projednání a souhlasy pro napojení přípojek uličních vpustí s  majiteli dotčených pozemků. Součástí prací je i zajištění podpisu  protokolu o zpětném převzetí pozemku vlastníky příslušných pozemků.</t>
  </si>
  <si>
    <t>016</t>
  </si>
  <si>
    <t>Potřebná povolení a souhlasy</t>
  </si>
  <si>
    <t>-1688790866</t>
  </si>
  <si>
    <t>Poznámka k položce:_x000d_
Zajištění veškerých potřebných povolení pro zahájení, pro realizaci a pro ukončení výstavby - pro předání investorovi k užívání.</t>
  </si>
  <si>
    <t>Splnění požadavků dle SoD</t>
  </si>
  <si>
    <t>978257125</t>
  </si>
  <si>
    <t>VRN7</t>
  </si>
  <si>
    <t>Provozní vlivy</t>
  </si>
  <si>
    <t>071203000</t>
  </si>
  <si>
    <t>Provoz dalšího subjektu</t>
  </si>
  <si>
    <t>345430374</t>
  </si>
  <si>
    <t>Poznámka k položce:_x000d_
Vliv obyvatel domu.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</si>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</sst>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181_DPS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Revitalizace bytového domu Na Lani 212, Nový Jičín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parc. č. 426/18, k.ú. Loučka u Nového Jičína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4. 2. 2020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Nový Jičín, Masarykovo náměstí 1/1, 741 01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BENEPRO, a.s.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BENEPRO, a.s.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01.01 - Revitalizace b...'!J30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'SO 01.01 - Revitalizace b...'!P103</f>
        <v>0</v>
      </c>
      <c r="AV55" s="122">
        <f>'SO 01.01 - Revitalizace b...'!J33</f>
        <v>0</v>
      </c>
      <c r="AW55" s="122">
        <f>'SO 01.01 - Revitalizace b...'!J34</f>
        <v>0</v>
      </c>
      <c r="AX55" s="122">
        <f>'SO 01.01 - Revitalizace b...'!J35</f>
        <v>0</v>
      </c>
      <c r="AY55" s="122">
        <f>'SO 01.01 - Revitalizace b...'!J36</f>
        <v>0</v>
      </c>
      <c r="AZ55" s="122">
        <f>'SO 01.01 - Revitalizace b...'!F33</f>
        <v>0</v>
      </c>
      <c r="BA55" s="122">
        <f>'SO 01.01 - Revitalizace b...'!F34</f>
        <v>0</v>
      </c>
      <c r="BB55" s="122">
        <f>'SO 01.01 - Revitalizace b...'!F35</f>
        <v>0</v>
      </c>
      <c r="BC55" s="122">
        <f>'SO 01.01 - Revitalizace b...'!F36</f>
        <v>0</v>
      </c>
      <c r="BD55" s="124">
        <f>'SO 01.01 - Revitalizace b...'!F37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79</v>
      </c>
    </row>
    <row r="56" s="7" customFormat="1" ht="24.75" customHeight="1">
      <c r="A56" s="113" t="s">
        <v>75</v>
      </c>
      <c r="B56" s="114"/>
      <c r="C56" s="115"/>
      <c r="D56" s="116" t="s">
        <v>81</v>
      </c>
      <c r="E56" s="116"/>
      <c r="F56" s="116"/>
      <c r="G56" s="116"/>
      <c r="H56" s="116"/>
      <c r="I56" s="117"/>
      <c r="J56" s="116" t="s">
        <v>82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01.02 - Revitalizace b...'!J30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'SO 01.02 - Revitalizace b...'!P82</f>
        <v>0</v>
      </c>
      <c r="AV56" s="122">
        <f>'SO 01.02 - Revitalizace b...'!J33</f>
        <v>0</v>
      </c>
      <c r="AW56" s="122">
        <f>'SO 01.02 - Revitalizace b...'!J34</f>
        <v>0</v>
      </c>
      <c r="AX56" s="122">
        <f>'SO 01.02 - Revitalizace b...'!J35</f>
        <v>0</v>
      </c>
      <c r="AY56" s="122">
        <f>'SO 01.02 - Revitalizace b...'!J36</f>
        <v>0</v>
      </c>
      <c r="AZ56" s="122">
        <f>'SO 01.02 - Revitalizace b...'!F33</f>
        <v>0</v>
      </c>
      <c r="BA56" s="122">
        <f>'SO 01.02 - Revitalizace b...'!F34</f>
        <v>0</v>
      </c>
      <c r="BB56" s="122">
        <f>'SO 01.02 - Revitalizace b...'!F35</f>
        <v>0</v>
      </c>
      <c r="BC56" s="122">
        <f>'SO 01.02 - Revitalizace b...'!F36</f>
        <v>0</v>
      </c>
      <c r="BD56" s="124">
        <f>'SO 01.02 - Revitalizace b...'!F37</f>
        <v>0</v>
      </c>
      <c r="BE56" s="7"/>
      <c r="BT56" s="125" t="s">
        <v>79</v>
      </c>
      <c r="BV56" s="125" t="s">
        <v>73</v>
      </c>
      <c r="BW56" s="125" t="s">
        <v>83</v>
      </c>
      <c r="BX56" s="125" t="s">
        <v>5</v>
      </c>
      <c r="CL56" s="125" t="s">
        <v>19</v>
      </c>
      <c r="CM56" s="125" t="s">
        <v>79</v>
      </c>
    </row>
    <row r="57" s="7" customFormat="1" ht="24.75" customHeight="1">
      <c r="A57" s="113" t="s">
        <v>75</v>
      </c>
      <c r="B57" s="114"/>
      <c r="C57" s="115"/>
      <c r="D57" s="116" t="s">
        <v>84</v>
      </c>
      <c r="E57" s="116"/>
      <c r="F57" s="116"/>
      <c r="G57" s="116"/>
      <c r="H57" s="116"/>
      <c r="I57" s="117"/>
      <c r="J57" s="116" t="s">
        <v>85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'VRN.01 - Vedlejší rozpočt...'!J30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'VRN.01 - Vedlejší rozpočt...'!P93</f>
        <v>0</v>
      </c>
      <c r="AV57" s="122">
        <f>'VRN.01 - Vedlejší rozpočt...'!J33</f>
        <v>0</v>
      </c>
      <c r="AW57" s="122">
        <f>'VRN.01 - Vedlejší rozpočt...'!J34</f>
        <v>0</v>
      </c>
      <c r="AX57" s="122">
        <f>'VRN.01 - Vedlejší rozpočt...'!J35</f>
        <v>0</v>
      </c>
      <c r="AY57" s="122">
        <f>'VRN.01 - Vedlejší rozpočt...'!J36</f>
        <v>0</v>
      </c>
      <c r="AZ57" s="122">
        <f>'VRN.01 - Vedlejší rozpočt...'!F33</f>
        <v>0</v>
      </c>
      <c r="BA57" s="122">
        <f>'VRN.01 - Vedlejší rozpočt...'!F34</f>
        <v>0</v>
      </c>
      <c r="BB57" s="122">
        <f>'VRN.01 - Vedlejší rozpočt...'!F35</f>
        <v>0</v>
      </c>
      <c r="BC57" s="122">
        <f>'VRN.01 - Vedlejší rozpočt...'!F36</f>
        <v>0</v>
      </c>
      <c r="BD57" s="124">
        <f>'VRN.01 - Vedlejší rozpočt...'!F37</f>
        <v>0</v>
      </c>
      <c r="BE57" s="7"/>
      <c r="BT57" s="125" t="s">
        <v>79</v>
      </c>
      <c r="BV57" s="125" t="s">
        <v>73</v>
      </c>
      <c r="BW57" s="125" t="s">
        <v>86</v>
      </c>
      <c r="BX57" s="125" t="s">
        <v>5</v>
      </c>
      <c r="CL57" s="125" t="s">
        <v>19</v>
      </c>
      <c r="CM57" s="125" t="s">
        <v>79</v>
      </c>
    </row>
    <row r="58" s="7" customFormat="1" ht="24.75" customHeight="1">
      <c r="A58" s="113" t="s">
        <v>75</v>
      </c>
      <c r="B58" s="114"/>
      <c r="C58" s="115"/>
      <c r="D58" s="116" t="s">
        <v>87</v>
      </c>
      <c r="E58" s="116"/>
      <c r="F58" s="116"/>
      <c r="G58" s="116"/>
      <c r="H58" s="116"/>
      <c r="I58" s="117"/>
      <c r="J58" s="116" t="s">
        <v>88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'VRN.02 - Vedlejší rozpočt...'!J30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6">
        <v>0</v>
      </c>
      <c r="AT58" s="127">
        <f>ROUND(SUM(AV58:AW58),2)</f>
        <v>0</v>
      </c>
      <c r="AU58" s="128">
        <f>'VRN.02 - Vedlejší rozpočt...'!P86</f>
        <v>0</v>
      </c>
      <c r="AV58" s="127">
        <f>'VRN.02 - Vedlejší rozpočt...'!J33</f>
        <v>0</v>
      </c>
      <c r="AW58" s="127">
        <f>'VRN.02 - Vedlejší rozpočt...'!J34</f>
        <v>0</v>
      </c>
      <c r="AX58" s="127">
        <f>'VRN.02 - Vedlejší rozpočt...'!J35</f>
        <v>0</v>
      </c>
      <c r="AY58" s="127">
        <f>'VRN.02 - Vedlejší rozpočt...'!J36</f>
        <v>0</v>
      </c>
      <c r="AZ58" s="127">
        <f>'VRN.02 - Vedlejší rozpočt...'!F33</f>
        <v>0</v>
      </c>
      <c r="BA58" s="127">
        <f>'VRN.02 - Vedlejší rozpočt...'!F34</f>
        <v>0</v>
      </c>
      <c r="BB58" s="127">
        <f>'VRN.02 - Vedlejší rozpočt...'!F35</f>
        <v>0</v>
      </c>
      <c r="BC58" s="127">
        <f>'VRN.02 - Vedlejší rozpočt...'!F36</f>
        <v>0</v>
      </c>
      <c r="BD58" s="129">
        <f>'VRN.02 - Vedlejší rozpočt...'!F37</f>
        <v>0</v>
      </c>
      <c r="BE58" s="7"/>
      <c r="BT58" s="125" t="s">
        <v>79</v>
      </c>
      <c r="BV58" s="125" t="s">
        <v>73</v>
      </c>
      <c r="BW58" s="125" t="s">
        <v>89</v>
      </c>
      <c r="BX58" s="125" t="s">
        <v>5</v>
      </c>
      <c r="CL58" s="125" t="s">
        <v>19</v>
      </c>
      <c r="CM58" s="125" t="s">
        <v>79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B4X4FOEk/J29RF8dl5U5JbGtBzBnHHa1Ff0+hE9rrP/jotJW7WxZ54DeK3CXL2KWNf5/yTOo7CVNVUF+n1iQMg==" hashValue="499gl1E9WIbW1dO62lz1Vm/ztEHVPohOlxTa3bsZpdvyns6ySmlknJcMwpMNEsyc8iEE6cIlqb3nkbIAVWkqd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.01 - Revitalizace b...'!C2" display="/"/>
    <hyperlink ref="A56" location="'SO 01.02 - Revitalizace b...'!C2" display="/"/>
    <hyperlink ref="A57" location="'VRN.01 - Vedlejší rozpočt...'!C2" display="/"/>
    <hyperlink ref="A58" location="'VRN.02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bytového domu Na Lani 212, Nový Jičín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4. 2. 2020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93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ROUND(J103,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ROUND((SUM(BE103:BE826)),  2)</f>
        <v>0</v>
      </c>
      <c r="G33" s="40"/>
      <c r="H33" s="40"/>
      <c r="I33" s="150">
        <v>0.20999999999999999</v>
      </c>
      <c r="J33" s="149">
        <f>ROUND(((SUM(BE103:BE826))*I33),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ROUND((SUM(BF103:BF826)),  2)</f>
        <v>0</v>
      </c>
      <c r="G34" s="40"/>
      <c r="H34" s="40"/>
      <c r="I34" s="150">
        <v>0.14999999999999999</v>
      </c>
      <c r="J34" s="149">
        <f>ROUND(((SUM(BF103:BF826))*I34),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ROUND((SUM(BG103:BG826)),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ROUND((SUM(BH103:BH826)),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ROUND((SUM(BI103:BI826)),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bytového domu Na Lani 212, Nový Jičín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 01.01 - Revitalizace bytového domu Na Lani 212, Nový Jičín - způsobilé výdaje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parc. č. 426/18, k.ú. Loučka u Nového Jičína</v>
      </c>
      <c r="G52" s="42"/>
      <c r="H52" s="42"/>
      <c r="I52" s="34" t="s">
        <v>23</v>
      </c>
      <c r="J52" s="74" t="str">
        <f>IF(J12="","",J12)</f>
        <v>4. 2. 2020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Nový Jičín, Masarykovo náměstí 1/1, 741 01</v>
      </c>
      <c r="G54" s="42"/>
      <c r="H54" s="42"/>
      <c r="I54" s="34" t="s">
        <v>31</v>
      </c>
      <c r="J54" s="38" t="str">
        <f>E21</f>
        <v>BENEPRO,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BENEPRO, a.s.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J103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J104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99</v>
      </c>
      <c r="E61" s="176"/>
      <c r="F61" s="176"/>
      <c r="G61" s="176"/>
      <c r="H61" s="176"/>
      <c r="I61" s="176"/>
      <c r="J61" s="177">
        <f>J105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100</v>
      </c>
      <c r="E62" s="176"/>
      <c r="F62" s="176"/>
      <c r="G62" s="176"/>
      <c r="H62" s="176"/>
      <c r="I62" s="176"/>
      <c r="J62" s="177">
        <f>J124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6"/>
      <c r="J63" s="177">
        <f>J131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6"/>
      <c r="J64" s="177">
        <f>J135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103</v>
      </c>
      <c r="E65" s="176"/>
      <c r="F65" s="176"/>
      <c r="G65" s="176"/>
      <c r="H65" s="176"/>
      <c r="I65" s="176"/>
      <c r="J65" s="177">
        <f>J144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104</v>
      </c>
      <c r="E66" s="176"/>
      <c r="F66" s="176"/>
      <c r="G66" s="176"/>
      <c r="H66" s="176"/>
      <c r="I66" s="176"/>
      <c r="J66" s="177">
        <f>J375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105</v>
      </c>
      <c r="E67" s="176"/>
      <c r="F67" s="176"/>
      <c r="G67" s="176"/>
      <c r="H67" s="176"/>
      <c r="I67" s="176"/>
      <c r="J67" s="177">
        <f>J426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3"/>
      <c r="C68" s="174"/>
      <c r="D68" s="175" t="s">
        <v>106</v>
      </c>
      <c r="E68" s="176"/>
      <c r="F68" s="176"/>
      <c r="G68" s="176"/>
      <c r="H68" s="176"/>
      <c r="I68" s="176"/>
      <c r="J68" s="177">
        <f>J428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107</v>
      </c>
      <c r="E69" s="170"/>
      <c r="F69" s="170"/>
      <c r="G69" s="170"/>
      <c r="H69" s="170"/>
      <c r="I69" s="170"/>
      <c r="J69" s="171">
        <f>J435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108</v>
      </c>
      <c r="E70" s="176"/>
      <c r="F70" s="176"/>
      <c r="G70" s="176"/>
      <c r="H70" s="176"/>
      <c r="I70" s="176"/>
      <c r="J70" s="177">
        <f>J436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109</v>
      </c>
      <c r="E71" s="176"/>
      <c r="F71" s="176"/>
      <c r="G71" s="176"/>
      <c r="H71" s="176"/>
      <c r="I71" s="176"/>
      <c r="J71" s="177">
        <f>J455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110</v>
      </c>
      <c r="E72" s="176"/>
      <c r="F72" s="176"/>
      <c r="G72" s="176"/>
      <c r="H72" s="176"/>
      <c r="I72" s="176"/>
      <c r="J72" s="177">
        <f>J482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111</v>
      </c>
      <c r="E73" s="176"/>
      <c r="F73" s="176"/>
      <c r="G73" s="176"/>
      <c r="H73" s="176"/>
      <c r="I73" s="176"/>
      <c r="J73" s="177">
        <f>J521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112</v>
      </c>
      <c r="E74" s="176"/>
      <c r="F74" s="176"/>
      <c r="G74" s="176"/>
      <c r="H74" s="176"/>
      <c r="I74" s="176"/>
      <c r="J74" s="177">
        <f>J529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113</v>
      </c>
      <c r="E75" s="176"/>
      <c r="F75" s="176"/>
      <c r="G75" s="176"/>
      <c r="H75" s="176"/>
      <c r="I75" s="176"/>
      <c r="J75" s="177">
        <f>J558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73"/>
      <c r="C76" s="174"/>
      <c r="D76" s="175" t="s">
        <v>114</v>
      </c>
      <c r="E76" s="176"/>
      <c r="F76" s="176"/>
      <c r="G76" s="176"/>
      <c r="H76" s="176"/>
      <c r="I76" s="176"/>
      <c r="J76" s="177">
        <f>J613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115</v>
      </c>
      <c r="E77" s="176"/>
      <c r="F77" s="176"/>
      <c r="G77" s="176"/>
      <c r="H77" s="176"/>
      <c r="I77" s="176"/>
      <c r="J77" s="177">
        <f>J686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116</v>
      </c>
      <c r="E78" s="176"/>
      <c r="F78" s="176"/>
      <c r="G78" s="176"/>
      <c r="H78" s="176"/>
      <c r="I78" s="176"/>
      <c r="J78" s="177">
        <f>J730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117</v>
      </c>
      <c r="E79" s="176"/>
      <c r="F79" s="176"/>
      <c r="G79" s="176"/>
      <c r="H79" s="176"/>
      <c r="I79" s="176"/>
      <c r="J79" s="177">
        <f>J766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118</v>
      </c>
      <c r="E80" s="176"/>
      <c r="F80" s="176"/>
      <c r="G80" s="176"/>
      <c r="H80" s="176"/>
      <c r="I80" s="176"/>
      <c r="J80" s="177">
        <f>J776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67"/>
      <c r="C81" s="168"/>
      <c r="D81" s="169" t="s">
        <v>119</v>
      </c>
      <c r="E81" s="170"/>
      <c r="F81" s="170"/>
      <c r="G81" s="170"/>
      <c r="H81" s="170"/>
      <c r="I81" s="170"/>
      <c r="J81" s="171">
        <f>J795</f>
        <v>0</v>
      </c>
      <c r="K81" s="168"/>
      <c r="L81" s="17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73"/>
      <c r="C82" s="174"/>
      <c r="D82" s="175" t="s">
        <v>120</v>
      </c>
      <c r="E82" s="176"/>
      <c r="F82" s="176"/>
      <c r="G82" s="176"/>
      <c r="H82" s="176"/>
      <c r="I82" s="176"/>
      <c r="J82" s="177">
        <f>J796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121</v>
      </c>
      <c r="E83" s="176"/>
      <c r="F83" s="176"/>
      <c r="G83" s="176"/>
      <c r="H83" s="176"/>
      <c r="I83" s="176"/>
      <c r="J83" s="177">
        <f>J823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9" s="2" customFormat="1" ht="6.96" customHeight="1">
      <c r="A89" s="40"/>
      <c r="B89" s="63"/>
      <c r="C89" s="64"/>
      <c r="D89" s="64"/>
      <c r="E89" s="64"/>
      <c r="F89" s="64"/>
      <c r="G89" s="64"/>
      <c r="H89" s="64"/>
      <c r="I89" s="64"/>
      <c r="J89" s="64"/>
      <c r="K89" s="64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4.96" customHeight="1">
      <c r="A90" s="40"/>
      <c r="B90" s="41"/>
      <c r="C90" s="25" t="s">
        <v>122</v>
      </c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16</v>
      </c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162" t="str">
        <f>E7</f>
        <v>Revitalizace bytového domu Na Lani 212, Nový Jičín</v>
      </c>
      <c r="F93" s="34"/>
      <c r="G93" s="34"/>
      <c r="H93" s="34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4" t="s">
        <v>91</v>
      </c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30" customHeight="1">
      <c r="A95" s="40"/>
      <c r="B95" s="41"/>
      <c r="C95" s="42"/>
      <c r="D95" s="42"/>
      <c r="E95" s="71" t="str">
        <f>E9</f>
        <v>SO 01.01 - Revitalizace bytového domu Na Lani 212, Nový Jičín - způsobilé výdaje</v>
      </c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4" t="s">
        <v>21</v>
      </c>
      <c r="D97" s="42"/>
      <c r="E97" s="42"/>
      <c r="F97" s="29" t="str">
        <f>F12</f>
        <v>parc. č. 426/18, k.ú. Loučka u Nového Jičína</v>
      </c>
      <c r="G97" s="42"/>
      <c r="H97" s="42"/>
      <c r="I97" s="34" t="s">
        <v>23</v>
      </c>
      <c r="J97" s="74" t="str">
        <f>IF(J12="","",J12)</f>
        <v>4. 2. 2020</v>
      </c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5.15" customHeight="1">
      <c r="A99" s="40"/>
      <c r="B99" s="41"/>
      <c r="C99" s="34" t="s">
        <v>25</v>
      </c>
      <c r="D99" s="42"/>
      <c r="E99" s="42"/>
      <c r="F99" s="29" t="str">
        <f>E15</f>
        <v>Město Nový Jičín, Masarykovo náměstí 1/1, 741 01</v>
      </c>
      <c r="G99" s="42"/>
      <c r="H99" s="42"/>
      <c r="I99" s="34" t="s">
        <v>31</v>
      </c>
      <c r="J99" s="38" t="str">
        <f>E21</f>
        <v>BENEPRO, a.s.</v>
      </c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5.15" customHeight="1">
      <c r="A100" s="40"/>
      <c r="B100" s="41"/>
      <c r="C100" s="34" t="s">
        <v>29</v>
      </c>
      <c r="D100" s="42"/>
      <c r="E100" s="42"/>
      <c r="F100" s="29" t="str">
        <f>IF(E18="","",E18)</f>
        <v>Vyplň údaj</v>
      </c>
      <c r="G100" s="42"/>
      <c r="H100" s="42"/>
      <c r="I100" s="34" t="s">
        <v>34</v>
      </c>
      <c r="J100" s="38" t="str">
        <f>E24</f>
        <v>BENEPRO, a.s.</v>
      </c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0.32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11" customFormat="1" ht="29.28" customHeight="1">
      <c r="A102" s="179"/>
      <c r="B102" s="180"/>
      <c r="C102" s="181" t="s">
        <v>123</v>
      </c>
      <c r="D102" s="182" t="s">
        <v>56</v>
      </c>
      <c r="E102" s="182" t="s">
        <v>52</v>
      </c>
      <c r="F102" s="182" t="s">
        <v>53</v>
      </c>
      <c r="G102" s="182" t="s">
        <v>124</v>
      </c>
      <c r="H102" s="182" t="s">
        <v>125</v>
      </c>
      <c r="I102" s="182" t="s">
        <v>126</v>
      </c>
      <c r="J102" s="182" t="s">
        <v>96</v>
      </c>
      <c r="K102" s="183" t="s">
        <v>127</v>
      </c>
      <c r="L102" s="184"/>
      <c r="M102" s="94" t="s">
        <v>19</v>
      </c>
      <c r="N102" s="95" t="s">
        <v>41</v>
      </c>
      <c r="O102" s="95" t="s">
        <v>128</v>
      </c>
      <c r="P102" s="95" t="s">
        <v>129</v>
      </c>
      <c r="Q102" s="95" t="s">
        <v>130</v>
      </c>
      <c r="R102" s="95" t="s">
        <v>131</v>
      </c>
      <c r="S102" s="95" t="s">
        <v>132</v>
      </c>
      <c r="T102" s="96" t="s">
        <v>133</v>
      </c>
      <c r="U102" s="179"/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</row>
    <row r="103" s="2" customFormat="1" ht="22.8" customHeight="1">
      <c r="A103" s="40"/>
      <c r="B103" s="41"/>
      <c r="C103" s="101" t="s">
        <v>134</v>
      </c>
      <c r="D103" s="42"/>
      <c r="E103" s="42"/>
      <c r="F103" s="42"/>
      <c r="G103" s="42"/>
      <c r="H103" s="42"/>
      <c r="I103" s="42"/>
      <c r="J103" s="185">
        <f>BK103</f>
        <v>0</v>
      </c>
      <c r="K103" s="42"/>
      <c r="L103" s="46"/>
      <c r="M103" s="97"/>
      <c r="N103" s="186"/>
      <c r="O103" s="98"/>
      <c r="P103" s="187">
        <f>P104+P435+P795</f>
        <v>0</v>
      </c>
      <c r="Q103" s="98"/>
      <c r="R103" s="187">
        <f>R104+R435+R795</f>
        <v>135.6136117214925</v>
      </c>
      <c r="S103" s="98"/>
      <c r="T103" s="188">
        <f>T104+T435+T795</f>
        <v>242.31623054999994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70</v>
      </c>
      <c r="AU103" s="19" t="s">
        <v>97</v>
      </c>
      <c r="BK103" s="189">
        <f>BK104+BK435+BK795</f>
        <v>0</v>
      </c>
    </row>
    <row r="104" s="12" customFormat="1" ht="25.92" customHeight="1">
      <c r="A104" s="12"/>
      <c r="B104" s="190"/>
      <c r="C104" s="191"/>
      <c r="D104" s="192" t="s">
        <v>70</v>
      </c>
      <c r="E104" s="193" t="s">
        <v>135</v>
      </c>
      <c r="F104" s="193" t="s">
        <v>136</v>
      </c>
      <c r="G104" s="191"/>
      <c r="H104" s="191"/>
      <c r="I104" s="194"/>
      <c r="J104" s="195">
        <f>BK104</f>
        <v>0</v>
      </c>
      <c r="K104" s="191"/>
      <c r="L104" s="196"/>
      <c r="M104" s="197"/>
      <c r="N104" s="198"/>
      <c r="O104" s="198"/>
      <c r="P104" s="199">
        <f>P105+P124+P131+P135+P144+P375+P426</f>
        <v>0</v>
      </c>
      <c r="Q104" s="198"/>
      <c r="R104" s="199">
        <f>R105+R124+R131+R135+R144+R375+R426</f>
        <v>117.08517123028001</v>
      </c>
      <c r="S104" s="198"/>
      <c r="T104" s="200">
        <f>T105+T124+T131+T135+T144+T375+T426</f>
        <v>185.73266199999995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79</v>
      </c>
      <c r="AT104" s="202" t="s">
        <v>70</v>
      </c>
      <c r="AU104" s="202" t="s">
        <v>71</v>
      </c>
      <c r="AY104" s="201" t="s">
        <v>137</v>
      </c>
      <c r="BK104" s="203">
        <f>BK105+BK124+BK131+BK135+BK144+BK375+BK426</f>
        <v>0</v>
      </c>
    </row>
    <row r="105" s="12" customFormat="1" ht="22.8" customHeight="1">
      <c r="A105" s="12"/>
      <c r="B105" s="190"/>
      <c r="C105" s="191"/>
      <c r="D105" s="192" t="s">
        <v>70</v>
      </c>
      <c r="E105" s="204" t="s">
        <v>79</v>
      </c>
      <c r="F105" s="204" t="s">
        <v>138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SUM(P106:P123)</f>
        <v>0</v>
      </c>
      <c r="Q105" s="198"/>
      <c r="R105" s="199">
        <f>SUM(R106:R123)</f>
        <v>0</v>
      </c>
      <c r="S105" s="198"/>
      <c r="T105" s="200">
        <f>SUM(T106:T123)</f>
        <v>15.082125000000001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79</v>
      </c>
      <c r="AT105" s="202" t="s">
        <v>70</v>
      </c>
      <c r="AU105" s="202" t="s">
        <v>79</v>
      </c>
      <c r="AY105" s="201" t="s">
        <v>137</v>
      </c>
      <c r="BK105" s="203">
        <f>SUM(BK106:BK123)</f>
        <v>0</v>
      </c>
    </row>
    <row r="106" s="2" customFormat="1">
      <c r="A106" s="40"/>
      <c r="B106" s="41"/>
      <c r="C106" s="206" t="s">
        <v>79</v>
      </c>
      <c r="D106" s="206" t="s">
        <v>139</v>
      </c>
      <c r="E106" s="207" t="s">
        <v>140</v>
      </c>
      <c r="F106" s="208" t="s">
        <v>141</v>
      </c>
      <c r="G106" s="209" t="s">
        <v>142</v>
      </c>
      <c r="H106" s="210">
        <v>27.175000000000001</v>
      </c>
      <c r="I106" s="211"/>
      <c r="J106" s="212">
        <f>ROUND(I106*H106,2)</f>
        <v>0</v>
      </c>
      <c r="K106" s="208" t="s">
        <v>143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0.255</v>
      </c>
      <c r="T106" s="216">
        <f>S106*H106</f>
        <v>6.9296250000000006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144</v>
      </c>
      <c r="AT106" s="217" t="s">
        <v>139</v>
      </c>
      <c r="AU106" s="217" t="s">
        <v>145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145</v>
      </c>
      <c r="BK106" s="218">
        <f>ROUND(I106*H106,2)</f>
        <v>0</v>
      </c>
      <c r="BL106" s="19" t="s">
        <v>144</v>
      </c>
      <c r="BM106" s="217" t="s">
        <v>146</v>
      </c>
    </row>
    <row r="107" s="13" customFormat="1">
      <c r="A107" s="13"/>
      <c r="B107" s="219"/>
      <c r="C107" s="220"/>
      <c r="D107" s="221" t="s">
        <v>147</v>
      </c>
      <c r="E107" s="222" t="s">
        <v>19</v>
      </c>
      <c r="F107" s="223" t="s">
        <v>148</v>
      </c>
      <c r="G107" s="220"/>
      <c r="H107" s="222" t="s">
        <v>19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147</v>
      </c>
      <c r="AU107" s="229" t="s">
        <v>145</v>
      </c>
      <c r="AV107" s="13" t="s">
        <v>79</v>
      </c>
      <c r="AW107" s="13" t="s">
        <v>33</v>
      </c>
      <c r="AX107" s="13" t="s">
        <v>71</v>
      </c>
      <c r="AY107" s="229" t="s">
        <v>137</v>
      </c>
    </row>
    <row r="108" s="14" customFormat="1">
      <c r="A108" s="14"/>
      <c r="B108" s="230"/>
      <c r="C108" s="231"/>
      <c r="D108" s="221" t="s">
        <v>147</v>
      </c>
      <c r="E108" s="232" t="s">
        <v>19</v>
      </c>
      <c r="F108" s="233" t="s">
        <v>149</v>
      </c>
      <c r="G108" s="231"/>
      <c r="H108" s="234">
        <v>27.175000000000001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147</v>
      </c>
      <c r="AU108" s="240" t="s">
        <v>145</v>
      </c>
      <c r="AV108" s="14" t="s">
        <v>145</v>
      </c>
      <c r="AW108" s="14" t="s">
        <v>33</v>
      </c>
      <c r="AX108" s="14" t="s">
        <v>79</v>
      </c>
      <c r="AY108" s="240" t="s">
        <v>137</v>
      </c>
    </row>
    <row r="109" s="2" customFormat="1" ht="55.5" customHeight="1">
      <c r="A109" s="40"/>
      <c r="B109" s="41"/>
      <c r="C109" s="206" t="s">
        <v>145</v>
      </c>
      <c r="D109" s="206" t="s">
        <v>139</v>
      </c>
      <c r="E109" s="207" t="s">
        <v>150</v>
      </c>
      <c r="F109" s="208" t="s">
        <v>151</v>
      </c>
      <c r="G109" s="209" t="s">
        <v>142</v>
      </c>
      <c r="H109" s="210">
        <v>27.175000000000001</v>
      </c>
      <c r="I109" s="211"/>
      <c r="J109" s="212">
        <f>ROUND(I109*H109,2)</f>
        <v>0</v>
      </c>
      <c r="K109" s="208" t="s">
        <v>143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0.29999999999999999</v>
      </c>
      <c r="T109" s="216">
        <f>S109*H109</f>
        <v>8.1524999999999999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144</v>
      </c>
      <c r="AT109" s="217" t="s">
        <v>139</v>
      </c>
      <c r="AU109" s="217" t="s">
        <v>145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145</v>
      </c>
      <c r="BK109" s="218">
        <f>ROUND(I109*H109,2)</f>
        <v>0</v>
      </c>
      <c r="BL109" s="19" t="s">
        <v>144</v>
      </c>
      <c r="BM109" s="217" t="s">
        <v>152</v>
      </c>
    </row>
    <row r="110" s="13" customFormat="1">
      <c r="A110" s="13"/>
      <c r="B110" s="219"/>
      <c r="C110" s="220"/>
      <c r="D110" s="221" t="s">
        <v>147</v>
      </c>
      <c r="E110" s="222" t="s">
        <v>19</v>
      </c>
      <c r="F110" s="223" t="s">
        <v>148</v>
      </c>
      <c r="G110" s="220"/>
      <c r="H110" s="222" t="s">
        <v>19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9" t="s">
        <v>147</v>
      </c>
      <c r="AU110" s="229" t="s">
        <v>145</v>
      </c>
      <c r="AV110" s="13" t="s">
        <v>79</v>
      </c>
      <c r="AW110" s="13" t="s">
        <v>33</v>
      </c>
      <c r="AX110" s="13" t="s">
        <v>71</v>
      </c>
      <c r="AY110" s="229" t="s">
        <v>137</v>
      </c>
    </row>
    <row r="111" s="14" customFormat="1">
      <c r="A111" s="14"/>
      <c r="B111" s="230"/>
      <c r="C111" s="231"/>
      <c r="D111" s="221" t="s">
        <v>147</v>
      </c>
      <c r="E111" s="232" t="s">
        <v>19</v>
      </c>
      <c r="F111" s="233" t="s">
        <v>149</v>
      </c>
      <c r="G111" s="231"/>
      <c r="H111" s="234">
        <v>27.175000000000001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0" t="s">
        <v>147</v>
      </c>
      <c r="AU111" s="240" t="s">
        <v>145</v>
      </c>
      <c r="AV111" s="14" t="s">
        <v>145</v>
      </c>
      <c r="AW111" s="14" t="s">
        <v>33</v>
      </c>
      <c r="AX111" s="14" t="s">
        <v>79</v>
      </c>
      <c r="AY111" s="240" t="s">
        <v>137</v>
      </c>
    </row>
    <row r="112" s="2" customFormat="1">
      <c r="A112" s="40"/>
      <c r="B112" s="41"/>
      <c r="C112" s="206" t="s">
        <v>153</v>
      </c>
      <c r="D112" s="206" t="s">
        <v>139</v>
      </c>
      <c r="E112" s="207" t="s">
        <v>154</v>
      </c>
      <c r="F112" s="208" t="s">
        <v>155</v>
      </c>
      <c r="G112" s="209" t="s">
        <v>142</v>
      </c>
      <c r="H112" s="210">
        <v>8.1530000000000005</v>
      </c>
      <c r="I112" s="211"/>
      <c r="J112" s="212">
        <f>ROUND(I112*H112,2)</f>
        <v>0</v>
      </c>
      <c r="K112" s="208" t="s">
        <v>143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144</v>
      </c>
      <c r="AT112" s="217" t="s">
        <v>139</v>
      </c>
      <c r="AU112" s="217" t="s">
        <v>145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145</v>
      </c>
      <c r="BK112" s="218">
        <f>ROUND(I112*H112,2)</f>
        <v>0</v>
      </c>
      <c r="BL112" s="19" t="s">
        <v>144</v>
      </c>
      <c r="BM112" s="217" t="s">
        <v>156</v>
      </c>
    </row>
    <row r="113" s="13" customFormat="1">
      <c r="A113" s="13"/>
      <c r="B113" s="219"/>
      <c r="C113" s="220"/>
      <c r="D113" s="221" t="s">
        <v>147</v>
      </c>
      <c r="E113" s="222" t="s">
        <v>19</v>
      </c>
      <c r="F113" s="223" t="s">
        <v>157</v>
      </c>
      <c r="G113" s="220"/>
      <c r="H113" s="222" t="s">
        <v>19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147</v>
      </c>
      <c r="AU113" s="229" t="s">
        <v>145</v>
      </c>
      <c r="AV113" s="13" t="s">
        <v>79</v>
      </c>
      <c r="AW113" s="13" t="s">
        <v>33</v>
      </c>
      <c r="AX113" s="13" t="s">
        <v>71</v>
      </c>
      <c r="AY113" s="229" t="s">
        <v>137</v>
      </c>
    </row>
    <row r="114" s="14" customFormat="1">
      <c r="A114" s="14"/>
      <c r="B114" s="230"/>
      <c r="C114" s="231"/>
      <c r="D114" s="221" t="s">
        <v>147</v>
      </c>
      <c r="E114" s="232" t="s">
        <v>19</v>
      </c>
      <c r="F114" s="233" t="s">
        <v>158</v>
      </c>
      <c r="G114" s="231"/>
      <c r="H114" s="234">
        <v>8.1530000000000005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147</v>
      </c>
      <c r="AU114" s="240" t="s">
        <v>145</v>
      </c>
      <c r="AV114" s="14" t="s">
        <v>145</v>
      </c>
      <c r="AW114" s="14" t="s">
        <v>33</v>
      </c>
      <c r="AX114" s="14" t="s">
        <v>79</v>
      </c>
      <c r="AY114" s="240" t="s">
        <v>137</v>
      </c>
    </row>
    <row r="115" s="2" customFormat="1">
      <c r="A115" s="40"/>
      <c r="B115" s="41"/>
      <c r="C115" s="206" t="s">
        <v>144</v>
      </c>
      <c r="D115" s="206" t="s">
        <v>139</v>
      </c>
      <c r="E115" s="207" t="s">
        <v>159</v>
      </c>
      <c r="F115" s="208" t="s">
        <v>160</v>
      </c>
      <c r="G115" s="209" t="s">
        <v>161</v>
      </c>
      <c r="H115" s="210">
        <v>32.609999999999999</v>
      </c>
      <c r="I115" s="211"/>
      <c r="J115" s="212">
        <f>ROUND(I115*H115,2)</f>
        <v>0</v>
      </c>
      <c r="K115" s="208" t="s">
        <v>143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144</v>
      </c>
      <c r="AT115" s="217" t="s">
        <v>139</v>
      </c>
      <c r="AU115" s="217" t="s">
        <v>145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145</v>
      </c>
      <c r="BK115" s="218">
        <f>ROUND(I115*H115,2)</f>
        <v>0</v>
      </c>
      <c r="BL115" s="19" t="s">
        <v>144</v>
      </c>
      <c r="BM115" s="217" t="s">
        <v>162</v>
      </c>
    </row>
    <row r="116" s="13" customFormat="1">
      <c r="A116" s="13"/>
      <c r="B116" s="219"/>
      <c r="C116" s="220"/>
      <c r="D116" s="221" t="s">
        <v>147</v>
      </c>
      <c r="E116" s="222" t="s">
        <v>19</v>
      </c>
      <c r="F116" s="223" t="s">
        <v>157</v>
      </c>
      <c r="G116" s="220"/>
      <c r="H116" s="222" t="s">
        <v>19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147</v>
      </c>
      <c r="AU116" s="229" t="s">
        <v>145</v>
      </c>
      <c r="AV116" s="13" t="s">
        <v>79</v>
      </c>
      <c r="AW116" s="13" t="s">
        <v>33</v>
      </c>
      <c r="AX116" s="13" t="s">
        <v>71</v>
      </c>
      <c r="AY116" s="229" t="s">
        <v>137</v>
      </c>
    </row>
    <row r="117" s="14" customFormat="1">
      <c r="A117" s="14"/>
      <c r="B117" s="230"/>
      <c r="C117" s="231"/>
      <c r="D117" s="221" t="s">
        <v>147</v>
      </c>
      <c r="E117" s="232" t="s">
        <v>19</v>
      </c>
      <c r="F117" s="233" t="s">
        <v>163</v>
      </c>
      <c r="G117" s="231"/>
      <c r="H117" s="234">
        <v>32.609999999999999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0" t="s">
        <v>147</v>
      </c>
      <c r="AU117" s="240" t="s">
        <v>145</v>
      </c>
      <c r="AV117" s="14" t="s">
        <v>145</v>
      </c>
      <c r="AW117" s="14" t="s">
        <v>33</v>
      </c>
      <c r="AX117" s="14" t="s">
        <v>79</v>
      </c>
      <c r="AY117" s="240" t="s">
        <v>137</v>
      </c>
    </row>
    <row r="118" s="2" customFormat="1" ht="55.5" customHeight="1">
      <c r="A118" s="40"/>
      <c r="B118" s="41"/>
      <c r="C118" s="206" t="s">
        <v>164</v>
      </c>
      <c r="D118" s="206" t="s">
        <v>139</v>
      </c>
      <c r="E118" s="207" t="s">
        <v>165</v>
      </c>
      <c r="F118" s="208" t="s">
        <v>166</v>
      </c>
      <c r="G118" s="209" t="s">
        <v>161</v>
      </c>
      <c r="H118" s="210">
        <v>32.609999999999999</v>
      </c>
      <c r="I118" s="211"/>
      <c r="J118" s="212">
        <f>ROUND(I118*H118,2)</f>
        <v>0</v>
      </c>
      <c r="K118" s="208" t="s">
        <v>143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144</v>
      </c>
      <c r="AT118" s="217" t="s">
        <v>139</v>
      </c>
      <c r="AU118" s="217" t="s">
        <v>145</v>
      </c>
      <c r="AY118" s="19" t="s">
        <v>137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145</v>
      </c>
      <c r="BK118" s="218">
        <f>ROUND(I118*H118,2)</f>
        <v>0</v>
      </c>
      <c r="BL118" s="19" t="s">
        <v>144</v>
      </c>
      <c r="BM118" s="217" t="s">
        <v>167</v>
      </c>
    </row>
    <row r="119" s="2" customFormat="1" ht="44.25" customHeight="1">
      <c r="A119" s="40"/>
      <c r="B119" s="41"/>
      <c r="C119" s="206" t="s">
        <v>168</v>
      </c>
      <c r="D119" s="206" t="s">
        <v>139</v>
      </c>
      <c r="E119" s="207" t="s">
        <v>169</v>
      </c>
      <c r="F119" s="208" t="s">
        <v>170</v>
      </c>
      <c r="G119" s="209" t="s">
        <v>161</v>
      </c>
      <c r="H119" s="210">
        <v>32.609999999999999</v>
      </c>
      <c r="I119" s="211"/>
      <c r="J119" s="212">
        <f>ROUND(I119*H119,2)</f>
        <v>0</v>
      </c>
      <c r="K119" s="208" t="s">
        <v>143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144</v>
      </c>
      <c r="AT119" s="217" t="s">
        <v>139</v>
      </c>
      <c r="AU119" s="217" t="s">
        <v>145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145</v>
      </c>
      <c r="BK119" s="218">
        <f>ROUND(I119*H119,2)</f>
        <v>0</v>
      </c>
      <c r="BL119" s="19" t="s">
        <v>144</v>
      </c>
      <c r="BM119" s="217" t="s">
        <v>171</v>
      </c>
    </row>
    <row r="120" s="13" customFormat="1">
      <c r="A120" s="13"/>
      <c r="B120" s="219"/>
      <c r="C120" s="220"/>
      <c r="D120" s="221" t="s">
        <v>147</v>
      </c>
      <c r="E120" s="222" t="s">
        <v>19</v>
      </c>
      <c r="F120" s="223" t="s">
        <v>172</v>
      </c>
      <c r="G120" s="220"/>
      <c r="H120" s="222" t="s">
        <v>19</v>
      </c>
      <c r="I120" s="224"/>
      <c r="J120" s="220"/>
      <c r="K120" s="220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147</v>
      </c>
      <c r="AU120" s="229" t="s">
        <v>145</v>
      </c>
      <c r="AV120" s="13" t="s">
        <v>79</v>
      </c>
      <c r="AW120" s="13" t="s">
        <v>33</v>
      </c>
      <c r="AX120" s="13" t="s">
        <v>71</v>
      </c>
      <c r="AY120" s="229" t="s">
        <v>137</v>
      </c>
    </row>
    <row r="121" s="14" customFormat="1">
      <c r="A121" s="14"/>
      <c r="B121" s="230"/>
      <c r="C121" s="231"/>
      <c r="D121" s="221" t="s">
        <v>147</v>
      </c>
      <c r="E121" s="232" t="s">
        <v>19</v>
      </c>
      <c r="F121" s="233" t="s">
        <v>173</v>
      </c>
      <c r="G121" s="231"/>
      <c r="H121" s="234">
        <v>32.609999999999999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0" t="s">
        <v>147</v>
      </c>
      <c r="AU121" s="240" t="s">
        <v>145</v>
      </c>
      <c r="AV121" s="14" t="s">
        <v>145</v>
      </c>
      <c r="AW121" s="14" t="s">
        <v>33</v>
      </c>
      <c r="AX121" s="14" t="s">
        <v>79</v>
      </c>
      <c r="AY121" s="240" t="s">
        <v>137</v>
      </c>
    </row>
    <row r="122" s="2" customFormat="1">
      <c r="A122" s="40"/>
      <c r="B122" s="41"/>
      <c r="C122" s="206" t="s">
        <v>174</v>
      </c>
      <c r="D122" s="206" t="s">
        <v>139</v>
      </c>
      <c r="E122" s="207" t="s">
        <v>175</v>
      </c>
      <c r="F122" s="208" t="s">
        <v>176</v>
      </c>
      <c r="G122" s="209" t="s">
        <v>142</v>
      </c>
      <c r="H122" s="210">
        <v>54.350000000000001</v>
      </c>
      <c r="I122" s="211"/>
      <c r="J122" s="212">
        <f>ROUND(I122*H122,2)</f>
        <v>0</v>
      </c>
      <c r="K122" s="208" t="s">
        <v>143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144</v>
      </c>
      <c r="AT122" s="217" t="s">
        <v>139</v>
      </c>
      <c r="AU122" s="217" t="s">
        <v>145</v>
      </c>
      <c r="AY122" s="19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145</v>
      </c>
      <c r="BK122" s="218">
        <f>ROUND(I122*H122,2)</f>
        <v>0</v>
      </c>
      <c r="BL122" s="19" t="s">
        <v>144</v>
      </c>
      <c r="BM122" s="217" t="s">
        <v>177</v>
      </c>
    </row>
    <row r="123" s="14" customFormat="1">
      <c r="A123" s="14"/>
      <c r="B123" s="230"/>
      <c r="C123" s="231"/>
      <c r="D123" s="221" t="s">
        <v>147</v>
      </c>
      <c r="E123" s="232" t="s">
        <v>19</v>
      </c>
      <c r="F123" s="233" t="s">
        <v>178</v>
      </c>
      <c r="G123" s="231"/>
      <c r="H123" s="234">
        <v>54.350000000000001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147</v>
      </c>
      <c r="AU123" s="240" t="s">
        <v>145</v>
      </c>
      <c r="AV123" s="14" t="s">
        <v>145</v>
      </c>
      <c r="AW123" s="14" t="s">
        <v>33</v>
      </c>
      <c r="AX123" s="14" t="s">
        <v>79</v>
      </c>
      <c r="AY123" s="240" t="s">
        <v>137</v>
      </c>
    </row>
    <row r="124" s="12" customFormat="1" ht="22.8" customHeight="1">
      <c r="A124" s="12"/>
      <c r="B124" s="190"/>
      <c r="C124" s="191"/>
      <c r="D124" s="192" t="s">
        <v>70</v>
      </c>
      <c r="E124" s="204" t="s">
        <v>153</v>
      </c>
      <c r="F124" s="204" t="s">
        <v>179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SUM(P125:P130)</f>
        <v>0</v>
      </c>
      <c r="Q124" s="198"/>
      <c r="R124" s="199">
        <f>SUM(R125:R130)</f>
        <v>1.6591643999999999</v>
      </c>
      <c r="S124" s="198"/>
      <c r="T124" s="200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79</v>
      </c>
      <c r="AT124" s="202" t="s">
        <v>70</v>
      </c>
      <c r="AU124" s="202" t="s">
        <v>79</v>
      </c>
      <c r="AY124" s="201" t="s">
        <v>137</v>
      </c>
      <c r="BK124" s="203">
        <f>SUM(BK125:BK130)</f>
        <v>0</v>
      </c>
    </row>
    <row r="125" s="2" customFormat="1">
      <c r="A125" s="40"/>
      <c r="B125" s="41"/>
      <c r="C125" s="206" t="s">
        <v>180</v>
      </c>
      <c r="D125" s="206" t="s">
        <v>139</v>
      </c>
      <c r="E125" s="207" t="s">
        <v>181</v>
      </c>
      <c r="F125" s="208" t="s">
        <v>182</v>
      </c>
      <c r="G125" s="209" t="s">
        <v>142</v>
      </c>
      <c r="H125" s="210">
        <v>9.6150000000000002</v>
      </c>
      <c r="I125" s="211"/>
      <c r="J125" s="212">
        <f>ROUND(I125*H125,2)</f>
        <v>0</v>
      </c>
      <c r="K125" s="208" t="s">
        <v>143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0.17255999999999999</v>
      </c>
      <c r="R125" s="215">
        <f>Q125*H125</f>
        <v>1.6591643999999999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144</v>
      </c>
      <c r="AT125" s="217" t="s">
        <v>139</v>
      </c>
      <c r="AU125" s="217" t="s">
        <v>145</v>
      </c>
      <c r="AY125" s="19" t="s">
        <v>137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145</v>
      </c>
      <c r="BK125" s="218">
        <f>ROUND(I125*H125,2)</f>
        <v>0</v>
      </c>
      <c r="BL125" s="19" t="s">
        <v>144</v>
      </c>
      <c r="BM125" s="217" t="s">
        <v>183</v>
      </c>
    </row>
    <row r="126" s="13" customFormat="1">
      <c r="A126" s="13"/>
      <c r="B126" s="219"/>
      <c r="C126" s="220"/>
      <c r="D126" s="221" t="s">
        <v>147</v>
      </c>
      <c r="E126" s="222" t="s">
        <v>19</v>
      </c>
      <c r="F126" s="223" t="s">
        <v>184</v>
      </c>
      <c r="G126" s="220"/>
      <c r="H126" s="222" t="s">
        <v>19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147</v>
      </c>
      <c r="AU126" s="229" t="s">
        <v>145</v>
      </c>
      <c r="AV126" s="13" t="s">
        <v>79</v>
      </c>
      <c r="AW126" s="13" t="s">
        <v>33</v>
      </c>
      <c r="AX126" s="13" t="s">
        <v>71</v>
      </c>
      <c r="AY126" s="229" t="s">
        <v>137</v>
      </c>
    </row>
    <row r="127" s="14" customFormat="1">
      <c r="A127" s="14"/>
      <c r="B127" s="230"/>
      <c r="C127" s="231"/>
      <c r="D127" s="221" t="s">
        <v>147</v>
      </c>
      <c r="E127" s="232" t="s">
        <v>19</v>
      </c>
      <c r="F127" s="233" t="s">
        <v>185</v>
      </c>
      <c r="G127" s="231"/>
      <c r="H127" s="234">
        <v>4.7149999999999999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147</v>
      </c>
      <c r="AU127" s="240" t="s">
        <v>145</v>
      </c>
      <c r="AV127" s="14" t="s">
        <v>145</v>
      </c>
      <c r="AW127" s="14" t="s">
        <v>33</v>
      </c>
      <c r="AX127" s="14" t="s">
        <v>71</v>
      </c>
      <c r="AY127" s="240" t="s">
        <v>137</v>
      </c>
    </row>
    <row r="128" s="13" customFormat="1">
      <c r="A128" s="13"/>
      <c r="B128" s="219"/>
      <c r="C128" s="220"/>
      <c r="D128" s="221" t="s">
        <v>147</v>
      </c>
      <c r="E128" s="222" t="s">
        <v>19</v>
      </c>
      <c r="F128" s="223" t="s">
        <v>186</v>
      </c>
      <c r="G128" s="220"/>
      <c r="H128" s="222" t="s">
        <v>19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147</v>
      </c>
      <c r="AU128" s="229" t="s">
        <v>145</v>
      </c>
      <c r="AV128" s="13" t="s">
        <v>79</v>
      </c>
      <c r="AW128" s="13" t="s">
        <v>33</v>
      </c>
      <c r="AX128" s="13" t="s">
        <v>71</v>
      </c>
      <c r="AY128" s="229" t="s">
        <v>137</v>
      </c>
    </row>
    <row r="129" s="14" customFormat="1">
      <c r="A129" s="14"/>
      <c r="B129" s="230"/>
      <c r="C129" s="231"/>
      <c r="D129" s="221" t="s">
        <v>147</v>
      </c>
      <c r="E129" s="232" t="s">
        <v>19</v>
      </c>
      <c r="F129" s="233" t="s">
        <v>187</v>
      </c>
      <c r="G129" s="231"/>
      <c r="H129" s="234">
        <v>4.9000000000000004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0" t="s">
        <v>147</v>
      </c>
      <c r="AU129" s="240" t="s">
        <v>145</v>
      </c>
      <c r="AV129" s="14" t="s">
        <v>145</v>
      </c>
      <c r="AW129" s="14" t="s">
        <v>33</v>
      </c>
      <c r="AX129" s="14" t="s">
        <v>71</v>
      </c>
      <c r="AY129" s="240" t="s">
        <v>137</v>
      </c>
    </row>
    <row r="130" s="15" customFormat="1">
      <c r="A130" s="15"/>
      <c r="B130" s="241"/>
      <c r="C130" s="242"/>
      <c r="D130" s="221" t="s">
        <v>147</v>
      </c>
      <c r="E130" s="243" t="s">
        <v>19</v>
      </c>
      <c r="F130" s="244" t="s">
        <v>188</v>
      </c>
      <c r="G130" s="242"/>
      <c r="H130" s="245">
        <v>9.6150000000000002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1" t="s">
        <v>147</v>
      </c>
      <c r="AU130" s="251" t="s">
        <v>145</v>
      </c>
      <c r="AV130" s="15" t="s">
        <v>144</v>
      </c>
      <c r="AW130" s="15" t="s">
        <v>33</v>
      </c>
      <c r="AX130" s="15" t="s">
        <v>79</v>
      </c>
      <c r="AY130" s="251" t="s">
        <v>137</v>
      </c>
    </row>
    <row r="131" s="12" customFormat="1" ht="22.8" customHeight="1">
      <c r="A131" s="12"/>
      <c r="B131" s="190"/>
      <c r="C131" s="191"/>
      <c r="D131" s="192" t="s">
        <v>70</v>
      </c>
      <c r="E131" s="204" t="s">
        <v>144</v>
      </c>
      <c r="F131" s="204" t="s">
        <v>189</v>
      </c>
      <c r="G131" s="191"/>
      <c r="H131" s="191"/>
      <c r="I131" s="194"/>
      <c r="J131" s="205">
        <f>BK131</f>
        <v>0</v>
      </c>
      <c r="K131" s="191"/>
      <c r="L131" s="196"/>
      <c r="M131" s="197"/>
      <c r="N131" s="198"/>
      <c r="O131" s="198"/>
      <c r="P131" s="199">
        <f>SUM(P132:P134)</f>
        <v>0</v>
      </c>
      <c r="Q131" s="198"/>
      <c r="R131" s="199">
        <f>SUM(R132:R134)</f>
        <v>4.9067314800000004</v>
      </c>
      <c r="S131" s="198"/>
      <c r="T131" s="200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1" t="s">
        <v>79</v>
      </c>
      <c r="AT131" s="202" t="s">
        <v>70</v>
      </c>
      <c r="AU131" s="202" t="s">
        <v>79</v>
      </c>
      <c r="AY131" s="201" t="s">
        <v>137</v>
      </c>
      <c r="BK131" s="203">
        <f>SUM(BK132:BK134)</f>
        <v>0</v>
      </c>
    </row>
    <row r="132" s="2" customFormat="1">
      <c r="A132" s="40"/>
      <c r="B132" s="41"/>
      <c r="C132" s="206" t="s">
        <v>190</v>
      </c>
      <c r="D132" s="206" t="s">
        <v>139</v>
      </c>
      <c r="E132" s="207" t="s">
        <v>191</v>
      </c>
      <c r="F132" s="208" t="s">
        <v>192</v>
      </c>
      <c r="G132" s="209" t="s">
        <v>161</v>
      </c>
      <c r="H132" s="210">
        <v>2</v>
      </c>
      <c r="I132" s="211"/>
      <c r="J132" s="212">
        <f>ROUND(I132*H132,2)</f>
        <v>0</v>
      </c>
      <c r="K132" s="208" t="s">
        <v>143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2.4533657400000002</v>
      </c>
      <c r="R132" s="215">
        <f>Q132*H132</f>
        <v>4.9067314800000004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144</v>
      </c>
      <c r="AT132" s="217" t="s">
        <v>139</v>
      </c>
      <c r="AU132" s="217" t="s">
        <v>145</v>
      </c>
      <c r="AY132" s="19" t="s">
        <v>137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145</v>
      </c>
      <c r="BK132" s="218">
        <f>ROUND(I132*H132,2)</f>
        <v>0</v>
      </c>
      <c r="BL132" s="19" t="s">
        <v>144</v>
      </c>
      <c r="BM132" s="217" t="s">
        <v>193</v>
      </c>
    </row>
    <row r="133" s="13" customFormat="1">
      <c r="A133" s="13"/>
      <c r="B133" s="219"/>
      <c r="C133" s="220"/>
      <c r="D133" s="221" t="s">
        <v>147</v>
      </c>
      <c r="E133" s="222" t="s">
        <v>19</v>
      </c>
      <c r="F133" s="223" t="s">
        <v>194</v>
      </c>
      <c r="G133" s="220"/>
      <c r="H133" s="222" t="s">
        <v>19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147</v>
      </c>
      <c r="AU133" s="229" t="s">
        <v>145</v>
      </c>
      <c r="AV133" s="13" t="s">
        <v>79</v>
      </c>
      <c r="AW133" s="13" t="s">
        <v>33</v>
      </c>
      <c r="AX133" s="13" t="s">
        <v>71</v>
      </c>
      <c r="AY133" s="229" t="s">
        <v>137</v>
      </c>
    </row>
    <row r="134" s="14" customFormat="1">
      <c r="A134" s="14"/>
      <c r="B134" s="230"/>
      <c r="C134" s="231"/>
      <c r="D134" s="221" t="s">
        <v>147</v>
      </c>
      <c r="E134" s="232" t="s">
        <v>19</v>
      </c>
      <c r="F134" s="233" t="s">
        <v>145</v>
      </c>
      <c r="G134" s="231"/>
      <c r="H134" s="234">
        <v>2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147</v>
      </c>
      <c r="AU134" s="240" t="s">
        <v>145</v>
      </c>
      <c r="AV134" s="14" t="s">
        <v>145</v>
      </c>
      <c r="AW134" s="14" t="s">
        <v>33</v>
      </c>
      <c r="AX134" s="14" t="s">
        <v>79</v>
      </c>
      <c r="AY134" s="240" t="s">
        <v>137</v>
      </c>
    </row>
    <row r="135" s="12" customFormat="1" ht="22.8" customHeight="1">
      <c r="A135" s="12"/>
      <c r="B135" s="190"/>
      <c r="C135" s="191"/>
      <c r="D135" s="192" t="s">
        <v>70</v>
      </c>
      <c r="E135" s="204" t="s">
        <v>164</v>
      </c>
      <c r="F135" s="204" t="s">
        <v>195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SUM(P136:P143)</f>
        <v>0</v>
      </c>
      <c r="Q135" s="198"/>
      <c r="R135" s="199">
        <f>SUM(R136:R143)</f>
        <v>1.5024600000000001</v>
      </c>
      <c r="S135" s="198"/>
      <c r="T135" s="200">
        <f>SUM(T136:T143)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79</v>
      </c>
      <c r="AT135" s="202" t="s">
        <v>70</v>
      </c>
      <c r="AU135" s="202" t="s">
        <v>79</v>
      </c>
      <c r="AY135" s="201" t="s">
        <v>137</v>
      </c>
      <c r="BK135" s="203">
        <f>SUM(BK136:BK143)</f>
        <v>0</v>
      </c>
    </row>
    <row r="136" s="2" customFormat="1">
      <c r="A136" s="40"/>
      <c r="B136" s="41"/>
      <c r="C136" s="206" t="s">
        <v>196</v>
      </c>
      <c r="D136" s="206" t="s">
        <v>139</v>
      </c>
      <c r="E136" s="207" t="s">
        <v>197</v>
      </c>
      <c r="F136" s="208" t="s">
        <v>198</v>
      </c>
      <c r="G136" s="209" t="s">
        <v>142</v>
      </c>
      <c r="H136" s="210">
        <v>27.175000000000001</v>
      </c>
      <c r="I136" s="211"/>
      <c r="J136" s="212">
        <f>ROUND(I136*H136,2)</f>
        <v>0</v>
      </c>
      <c r="K136" s="208" t="s">
        <v>143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144</v>
      </c>
      <c r="AT136" s="217" t="s">
        <v>139</v>
      </c>
      <c r="AU136" s="217" t="s">
        <v>145</v>
      </c>
      <c r="AY136" s="19" t="s">
        <v>137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145</v>
      </c>
      <c r="BK136" s="218">
        <f>ROUND(I136*H136,2)</f>
        <v>0</v>
      </c>
      <c r="BL136" s="19" t="s">
        <v>144</v>
      </c>
      <c r="BM136" s="217" t="s">
        <v>199</v>
      </c>
    </row>
    <row r="137" s="13" customFormat="1">
      <c r="A137" s="13"/>
      <c r="B137" s="219"/>
      <c r="C137" s="220"/>
      <c r="D137" s="221" t="s">
        <v>147</v>
      </c>
      <c r="E137" s="222" t="s">
        <v>19</v>
      </c>
      <c r="F137" s="223" t="s">
        <v>200</v>
      </c>
      <c r="G137" s="220"/>
      <c r="H137" s="222" t="s">
        <v>19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147</v>
      </c>
      <c r="AU137" s="229" t="s">
        <v>145</v>
      </c>
      <c r="AV137" s="13" t="s">
        <v>79</v>
      </c>
      <c r="AW137" s="13" t="s">
        <v>33</v>
      </c>
      <c r="AX137" s="13" t="s">
        <v>71</v>
      </c>
      <c r="AY137" s="229" t="s">
        <v>137</v>
      </c>
    </row>
    <row r="138" s="14" customFormat="1">
      <c r="A138" s="14"/>
      <c r="B138" s="230"/>
      <c r="C138" s="231"/>
      <c r="D138" s="221" t="s">
        <v>147</v>
      </c>
      <c r="E138" s="232" t="s">
        <v>19</v>
      </c>
      <c r="F138" s="233" t="s">
        <v>149</v>
      </c>
      <c r="G138" s="231"/>
      <c r="H138" s="234">
        <v>27.175000000000001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147</v>
      </c>
      <c r="AU138" s="240" t="s">
        <v>145</v>
      </c>
      <c r="AV138" s="14" t="s">
        <v>145</v>
      </c>
      <c r="AW138" s="14" t="s">
        <v>33</v>
      </c>
      <c r="AX138" s="14" t="s">
        <v>79</v>
      </c>
      <c r="AY138" s="240" t="s">
        <v>137</v>
      </c>
    </row>
    <row r="139" s="2" customFormat="1" ht="66.75" customHeight="1">
      <c r="A139" s="40"/>
      <c r="B139" s="41"/>
      <c r="C139" s="206" t="s">
        <v>201</v>
      </c>
      <c r="D139" s="206" t="s">
        <v>139</v>
      </c>
      <c r="E139" s="207" t="s">
        <v>202</v>
      </c>
      <c r="F139" s="208" t="s">
        <v>203</v>
      </c>
      <c r="G139" s="209" t="s">
        <v>142</v>
      </c>
      <c r="H139" s="210">
        <v>5.0999999999999996</v>
      </c>
      <c r="I139" s="211"/>
      <c r="J139" s="212">
        <f>ROUND(I139*H139,2)</f>
        <v>0</v>
      </c>
      <c r="K139" s="208" t="s">
        <v>143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0.14610000000000001</v>
      </c>
      <c r="R139" s="215">
        <f>Q139*H139</f>
        <v>0.74510999999999994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144</v>
      </c>
      <c r="AT139" s="217" t="s">
        <v>139</v>
      </c>
      <c r="AU139" s="217" t="s">
        <v>145</v>
      </c>
      <c r="AY139" s="19" t="s">
        <v>137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145</v>
      </c>
      <c r="BK139" s="218">
        <f>ROUND(I139*H139,2)</f>
        <v>0</v>
      </c>
      <c r="BL139" s="19" t="s">
        <v>144</v>
      </c>
      <c r="BM139" s="217" t="s">
        <v>204</v>
      </c>
    </row>
    <row r="140" s="13" customFormat="1">
      <c r="A140" s="13"/>
      <c r="B140" s="219"/>
      <c r="C140" s="220"/>
      <c r="D140" s="221" t="s">
        <v>147</v>
      </c>
      <c r="E140" s="222" t="s">
        <v>19</v>
      </c>
      <c r="F140" s="223" t="s">
        <v>205</v>
      </c>
      <c r="G140" s="220"/>
      <c r="H140" s="222" t="s">
        <v>19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147</v>
      </c>
      <c r="AU140" s="229" t="s">
        <v>145</v>
      </c>
      <c r="AV140" s="13" t="s">
        <v>79</v>
      </c>
      <c r="AW140" s="13" t="s">
        <v>33</v>
      </c>
      <c r="AX140" s="13" t="s">
        <v>71</v>
      </c>
      <c r="AY140" s="229" t="s">
        <v>137</v>
      </c>
    </row>
    <row r="141" s="14" customFormat="1">
      <c r="A141" s="14"/>
      <c r="B141" s="230"/>
      <c r="C141" s="231"/>
      <c r="D141" s="221" t="s">
        <v>147</v>
      </c>
      <c r="E141" s="232" t="s">
        <v>19</v>
      </c>
      <c r="F141" s="233" t="s">
        <v>206</v>
      </c>
      <c r="G141" s="231"/>
      <c r="H141" s="234">
        <v>5.0999999999999996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0" t="s">
        <v>147</v>
      </c>
      <c r="AU141" s="240" t="s">
        <v>145</v>
      </c>
      <c r="AV141" s="14" t="s">
        <v>145</v>
      </c>
      <c r="AW141" s="14" t="s">
        <v>33</v>
      </c>
      <c r="AX141" s="14" t="s">
        <v>79</v>
      </c>
      <c r="AY141" s="240" t="s">
        <v>137</v>
      </c>
    </row>
    <row r="142" s="2" customFormat="1" ht="16.5" customHeight="1">
      <c r="A142" s="40"/>
      <c r="B142" s="41"/>
      <c r="C142" s="252" t="s">
        <v>207</v>
      </c>
      <c r="D142" s="252" t="s">
        <v>208</v>
      </c>
      <c r="E142" s="253" t="s">
        <v>209</v>
      </c>
      <c r="F142" s="254" t="s">
        <v>210</v>
      </c>
      <c r="G142" s="255" t="s">
        <v>142</v>
      </c>
      <c r="H142" s="256">
        <v>5.6100000000000003</v>
      </c>
      <c r="I142" s="257"/>
      <c r="J142" s="258">
        <f>ROUND(I142*H142,2)</f>
        <v>0</v>
      </c>
      <c r="K142" s="254" t="s">
        <v>143</v>
      </c>
      <c r="L142" s="259"/>
      <c r="M142" s="260" t="s">
        <v>19</v>
      </c>
      <c r="N142" s="261" t="s">
        <v>43</v>
      </c>
      <c r="O142" s="86"/>
      <c r="P142" s="215">
        <f>O142*H142</f>
        <v>0</v>
      </c>
      <c r="Q142" s="215">
        <v>0.13500000000000001</v>
      </c>
      <c r="R142" s="215">
        <f>Q142*H142</f>
        <v>0.75735000000000008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180</v>
      </c>
      <c r="AT142" s="217" t="s">
        <v>208</v>
      </c>
      <c r="AU142" s="217" t="s">
        <v>145</v>
      </c>
      <c r="AY142" s="19" t="s">
        <v>137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145</v>
      </c>
      <c r="BK142" s="218">
        <f>ROUND(I142*H142,2)</f>
        <v>0</v>
      </c>
      <c r="BL142" s="19" t="s">
        <v>144</v>
      </c>
      <c r="BM142" s="217" t="s">
        <v>211</v>
      </c>
    </row>
    <row r="143" s="14" customFormat="1">
      <c r="A143" s="14"/>
      <c r="B143" s="230"/>
      <c r="C143" s="231"/>
      <c r="D143" s="221" t="s">
        <v>147</v>
      </c>
      <c r="E143" s="231"/>
      <c r="F143" s="233" t="s">
        <v>212</v>
      </c>
      <c r="G143" s="231"/>
      <c r="H143" s="234">
        <v>5.6100000000000003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147</v>
      </c>
      <c r="AU143" s="240" t="s">
        <v>145</v>
      </c>
      <c r="AV143" s="14" t="s">
        <v>145</v>
      </c>
      <c r="AW143" s="14" t="s">
        <v>4</v>
      </c>
      <c r="AX143" s="14" t="s">
        <v>79</v>
      </c>
      <c r="AY143" s="240" t="s">
        <v>137</v>
      </c>
    </row>
    <row r="144" s="12" customFormat="1" ht="22.8" customHeight="1">
      <c r="A144" s="12"/>
      <c r="B144" s="190"/>
      <c r="C144" s="191"/>
      <c r="D144" s="192" t="s">
        <v>70</v>
      </c>
      <c r="E144" s="204" t="s">
        <v>168</v>
      </c>
      <c r="F144" s="204" t="s">
        <v>213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SUM(P145:P374)</f>
        <v>0</v>
      </c>
      <c r="Q144" s="198"/>
      <c r="R144" s="199">
        <f>SUM(R145:R374)</f>
        <v>109.01681535028001</v>
      </c>
      <c r="S144" s="198"/>
      <c r="T144" s="200">
        <f>SUM(T145:T374)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79</v>
      </c>
      <c r="AT144" s="202" t="s">
        <v>70</v>
      </c>
      <c r="AU144" s="202" t="s">
        <v>79</v>
      </c>
      <c r="AY144" s="201" t="s">
        <v>137</v>
      </c>
      <c r="BK144" s="203">
        <f>SUM(BK145:BK374)</f>
        <v>0</v>
      </c>
    </row>
    <row r="145" s="2" customFormat="1" ht="33" customHeight="1">
      <c r="A145" s="40"/>
      <c r="B145" s="41"/>
      <c r="C145" s="206" t="s">
        <v>214</v>
      </c>
      <c r="D145" s="206" t="s">
        <v>139</v>
      </c>
      <c r="E145" s="207" t="s">
        <v>215</v>
      </c>
      <c r="F145" s="208" t="s">
        <v>216</v>
      </c>
      <c r="G145" s="209" t="s">
        <v>142</v>
      </c>
      <c r="H145" s="210">
        <v>338.07999999999998</v>
      </c>
      <c r="I145" s="211"/>
      <c r="J145" s="212">
        <f>ROUND(I145*H145,2)</f>
        <v>0</v>
      </c>
      <c r="K145" s="208" t="s">
        <v>143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0.000263</v>
      </c>
      <c r="R145" s="215">
        <f>Q145*H145</f>
        <v>0.088915040000000001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144</v>
      </c>
      <c r="AT145" s="217" t="s">
        <v>139</v>
      </c>
      <c r="AU145" s="217" t="s">
        <v>145</v>
      </c>
      <c r="AY145" s="19" t="s">
        <v>137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145</v>
      </c>
      <c r="BK145" s="218">
        <f>ROUND(I145*H145,2)</f>
        <v>0</v>
      </c>
      <c r="BL145" s="19" t="s">
        <v>144</v>
      </c>
      <c r="BM145" s="217" t="s">
        <v>217</v>
      </c>
    </row>
    <row r="146" s="13" customFormat="1">
      <c r="A146" s="13"/>
      <c r="B146" s="219"/>
      <c r="C146" s="220"/>
      <c r="D146" s="221" t="s">
        <v>147</v>
      </c>
      <c r="E146" s="222" t="s">
        <v>19</v>
      </c>
      <c r="F146" s="223" t="s">
        <v>218</v>
      </c>
      <c r="G146" s="220"/>
      <c r="H146" s="222" t="s">
        <v>19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147</v>
      </c>
      <c r="AU146" s="229" t="s">
        <v>145</v>
      </c>
      <c r="AV146" s="13" t="s">
        <v>79</v>
      </c>
      <c r="AW146" s="13" t="s">
        <v>33</v>
      </c>
      <c r="AX146" s="13" t="s">
        <v>71</v>
      </c>
      <c r="AY146" s="229" t="s">
        <v>137</v>
      </c>
    </row>
    <row r="147" s="14" customFormat="1">
      <c r="A147" s="14"/>
      <c r="B147" s="230"/>
      <c r="C147" s="231"/>
      <c r="D147" s="221" t="s">
        <v>147</v>
      </c>
      <c r="E147" s="232" t="s">
        <v>19</v>
      </c>
      <c r="F147" s="233" t="s">
        <v>219</v>
      </c>
      <c r="G147" s="231"/>
      <c r="H147" s="234">
        <v>338.07999999999998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0" t="s">
        <v>147</v>
      </c>
      <c r="AU147" s="240" t="s">
        <v>145</v>
      </c>
      <c r="AV147" s="14" t="s">
        <v>145</v>
      </c>
      <c r="AW147" s="14" t="s">
        <v>33</v>
      </c>
      <c r="AX147" s="14" t="s">
        <v>79</v>
      </c>
      <c r="AY147" s="240" t="s">
        <v>137</v>
      </c>
    </row>
    <row r="148" s="2" customFormat="1">
      <c r="A148" s="40"/>
      <c r="B148" s="41"/>
      <c r="C148" s="206" t="s">
        <v>220</v>
      </c>
      <c r="D148" s="206" t="s">
        <v>139</v>
      </c>
      <c r="E148" s="207" t="s">
        <v>221</v>
      </c>
      <c r="F148" s="208" t="s">
        <v>222</v>
      </c>
      <c r="G148" s="209" t="s">
        <v>142</v>
      </c>
      <c r="H148" s="210">
        <v>169.03999999999999</v>
      </c>
      <c r="I148" s="211"/>
      <c r="J148" s="212">
        <f>ROUND(I148*H148,2)</f>
        <v>0</v>
      </c>
      <c r="K148" s="208" t="s">
        <v>143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0.0043839999999999999</v>
      </c>
      <c r="R148" s="215">
        <f>Q148*H148</f>
        <v>0.74107135999999996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144</v>
      </c>
      <c r="AT148" s="217" t="s">
        <v>139</v>
      </c>
      <c r="AU148" s="217" t="s">
        <v>145</v>
      </c>
      <c r="AY148" s="19" t="s">
        <v>137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145</v>
      </c>
      <c r="BK148" s="218">
        <f>ROUND(I148*H148,2)</f>
        <v>0</v>
      </c>
      <c r="BL148" s="19" t="s">
        <v>144</v>
      </c>
      <c r="BM148" s="217" t="s">
        <v>223</v>
      </c>
    </row>
    <row r="149" s="13" customFormat="1">
      <c r="A149" s="13"/>
      <c r="B149" s="219"/>
      <c r="C149" s="220"/>
      <c r="D149" s="221" t="s">
        <v>147</v>
      </c>
      <c r="E149" s="222" t="s">
        <v>19</v>
      </c>
      <c r="F149" s="223" t="s">
        <v>224</v>
      </c>
      <c r="G149" s="220"/>
      <c r="H149" s="222" t="s">
        <v>19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147</v>
      </c>
      <c r="AU149" s="229" t="s">
        <v>145</v>
      </c>
      <c r="AV149" s="13" t="s">
        <v>79</v>
      </c>
      <c r="AW149" s="13" t="s">
        <v>33</v>
      </c>
      <c r="AX149" s="13" t="s">
        <v>71</v>
      </c>
      <c r="AY149" s="229" t="s">
        <v>137</v>
      </c>
    </row>
    <row r="150" s="14" customFormat="1">
      <c r="A150" s="14"/>
      <c r="B150" s="230"/>
      <c r="C150" s="231"/>
      <c r="D150" s="221" t="s">
        <v>147</v>
      </c>
      <c r="E150" s="232" t="s">
        <v>19</v>
      </c>
      <c r="F150" s="233" t="s">
        <v>225</v>
      </c>
      <c r="G150" s="231"/>
      <c r="H150" s="234">
        <v>169.03999999999999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0" t="s">
        <v>147</v>
      </c>
      <c r="AU150" s="240" t="s">
        <v>145</v>
      </c>
      <c r="AV150" s="14" t="s">
        <v>145</v>
      </c>
      <c r="AW150" s="14" t="s">
        <v>33</v>
      </c>
      <c r="AX150" s="14" t="s">
        <v>79</v>
      </c>
      <c r="AY150" s="240" t="s">
        <v>137</v>
      </c>
    </row>
    <row r="151" s="2" customFormat="1">
      <c r="A151" s="40"/>
      <c r="B151" s="41"/>
      <c r="C151" s="206" t="s">
        <v>8</v>
      </c>
      <c r="D151" s="206" t="s">
        <v>139</v>
      </c>
      <c r="E151" s="207" t="s">
        <v>226</v>
      </c>
      <c r="F151" s="208" t="s">
        <v>227</v>
      </c>
      <c r="G151" s="209" t="s">
        <v>142</v>
      </c>
      <c r="H151" s="210">
        <v>169.03999999999999</v>
      </c>
      <c r="I151" s="211"/>
      <c r="J151" s="212">
        <f>ROUND(I151*H151,2)</f>
        <v>0</v>
      </c>
      <c r="K151" s="208" t="s">
        <v>143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0.017330000000000002</v>
      </c>
      <c r="R151" s="215">
        <f>Q151*H151</f>
        <v>2.9294632000000003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144</v>
      </c>
      <c r="AT151" s="217" t="s">
        <v>139</v>
      </c>
      <c r="AU151" s="217" t="s">
        <v>145</v>
      </c>
      <c r="AY151" s="19" t="s">
        <v>137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145</v>
      </c>
      <c r="BK151" s="218">
        <f>ROUND(I151*H151,2)</f>
        <v>0</v>
      </c>
      <c r="BL151" s="19" t="s">
        <v>144</v>
      </c>
      <c r="BM151" s="217" t="s">
        <v>228</v>
      </c>
    </row>
    <row r="152" s="2" customFormat="1">
      <c r="A152" s="40"/>
      <c r="B152" s="41"/>
      <c r="C152" s="206" t="s">
        <v>229</v>
      </c>
      <c r="D152" s="206" t="s">
        <v>139</v>
      </c>
      <c r="E152" s="207" t="s">
        <v>230</v>
      </c>
      <c r="F152" s="208" t="s">
        <v>231</v>
      </c>
      <c r="G152" s="209" t="s">
        <v>142</v>
      </c>
      <c r="H152" s="210">
        <v>251.25999999999999</v>
      </c>
      <c r="I152" s="211"/>
      <c r="J152" s="212">
        <f>ROUND(I152*H152,2)</f>
        <v>0</v>
      </c>
      <c r="K152" s="208" t="s">
        <v>143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0.033579999999999999</v>
      </c>
      <c r="R152" s="215">
        <f>Q152*H152</f>
        <v>8.4373107999999988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144</v>
      </c>
      <c r="AT152" s="217" t="s">
        <v>139</v>
      </c>
      <c r="AU152" s="217" t="s">
        <v>145</v>
      </c>
      <c r="AY152" s="19" t="s">
        <v>137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145</v>
      </c>
      <c r="BK152" s="218">
        <f>ROUND(I152*H152,2)</f>
        <v>0</v>
      </c>
      <c r="BL152" s="19" t="s">
        <v>144</v>
      </c>
      <c r="BM152" s="217" t="s">
        <v>232</v>
      </c>
    </row>
    <row r="153" s="13" customFormat="1">
      <c r="A153" s="13"/>
      <c r="B153" s="219"/>
      <c r="C153" s="220"/>
      <c r="D153" s="221" t="s">
        <v>147</v>
      </c>
      <c r="E153" s="222" t="s">
        <v>19</v>
      </c>
      <c r="F153" s="223" t="s">
        <v>184</v>
      </c>
      <c r="G153" s="220"/>
      <c r="H153" s="222" t="s">
        <v>19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147</v>
      </c>
      <c r="AU153" s="229" t="s">
        <v>145</v>
      </c>
      <c r="AV153" s="13" t="s">
        <v>79</v>
      </c>
      <c r="AW153" s="13" t="s">
        <v>33</v>
      </c>
      <c r="AX153" s="13" t="s">
        <v>71</v>
      </c>
      <c r="AY153" s="229" t="s">
        <v>137</v>
      </c>
    </row>
    <row r="154" s="14" customFormat="1">
      <c r="A154" s="14"/>
      <c r="B154" s="230"/>
      <c r="C154" s="231"/>
      <c r="D154" s="221" t="s">
        <v>147</v>
      </c>
      <c r="E154" s="232" t="s">
        <v>19</v>
      </c>
      <c r="F154" s="233" t="s">
        <v>185</v>
      </c>
      <c r="G154" s="231"/>
      <c r="H154" s="234">
        <v>4.7149999999999999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0" t="s">
        <v>147</v>
      </c>
      <c r="AU154" s="240" t="s">
        <v>145</v>
      </c>
      <c r="AV154" s="14" t="s">
        <v>145</v>
      </c>
      <c r="AW154" s="14" t="s">
        <v>33</v>
      </c>
      <c r="AX154" s="14" t="s">
        <v>71</v>
      </c>
      <c r="AY154" s="240" t="s">
        <v>137</v>
      </c>
    </row>
    <row r="155" s="13" customFormat="1">
      <c r="A155" s="13"/>
      <c r="B155" s="219"/>
      <c r="C155" s="220"/>
      <c r="D155" s="221" t="s">
        <v>147</v>
      </c>
      <c r="E155" s="222" t="s">
        <v>19</v>
      </c>
      <c r="F155" s="223" t="s">
        <v>186</v>
      </c>
      <c r="G155" s="220"/>
      <c r="H155" s="222" t="s">
        <v>19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147</v>
      </c>
      <c r="AU155" s="229" t="s">
        <v>145</v>
      </c>
      <c r="AV155" s="13" t="s">
        <v>79</v>
      </c>
      <c r="AW155" s="13" t="s">
        <v>33</v>
      </c>
      <c r="AX155" s="13" t="s">
        <v>71</v>
      </c>
      <c r="AY155" s="229" t="s">
        <v>137</v>
      </c>
    </row>
    <row r="156" s="14" customFormat="1">
      <c r="A156" s="14"/>
      <c r="B156" s="230"/>
      <c r="C156" s="231"/>
      <c r="D156" s="221" t="s">
        <v>147</v>
      </c>
      <c r="E156" s="232" t="s">
        <v>19</v>
      </c>
      <c r="F156" s="233" t="s">
        <v>187</v>
      </c>
      <c r="G156" s="231"/>
      <c r="H156" s="234">
        <v>4.9000000000000004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147</v>
      </c>
      <c r="AU156" s="240" t="s">
        <v>145</v>
      </c>
      <c r="AV156" s="14" t="s">
        <v>145</v>
      </c>
      <c r="AW156" s="14" t="s">
        <v>33</v>
      </c>
      <c r="AX156" s="14" t="s">
        <v>71</v>
      </c>
      <c r="AY156" s="240" t="s">
        <v>137</v>
      </c>
    </row>
    <row r="157" s="13" customFormat="1">
      <c r="A157" s="13"/>
      <c r="B157" s="219"/>
      <c r="C157" s="220"/>
      <c r="D157" s="221" t="s">
        <v>147</v>
      </c>
      <c r="E157" s="222" t="s">
        <v>19</v>
      </c>
      <c r="F157" s="223" t="s">
        <v>233</v>
      </c>
      <c r="G157" s="220"/>
      <c r="H157" s="222" t="s">
        <v>19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9" t="s">
        <v>147</v>
      </c>
      <c r="AU157" s="229" t="s">
        <v>145</v>
      </c>
      <c r="AV157" s="13" t="s">
        <v>79</v>
      </c>
      <c r="AW157" s="13" t="s">
        <v>33</v>
      </c>
      <c r="AX157" s="13" t="s">
        <v>71</v>
      </c>
      <c r="AY157" s="229" t="s">
        <v>137</v>
      </c>
    </row>
    <row r="158" s="14" customFormat="1">
      <c r="A158" s="14"/>
      <c r="B158" s="230"/>
      <c r="C158" s="231"/>
      <c r="D158" s="221" t="s">
        <v>147</v>
      </c>
      <c r="E158" s="232" t="s">
        <v>19</v>
      </c>
      <c r="F158" s="233" t="s">
        <v>234</v>
      </c>
      <c r="G158" s="231"/>
      <c r="H158" s="234">
        <v>241.64500000000001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0" t="s">
        <v>147</v>
      </c>
      <c r="AU158" s="240" t="s">
        <v>145</v>
      </c>
      <c r="AV158" s="14" t="s">
        <v>145</v>
      </c>
      <c r="AW158" s="14" t="s">
        <v>33</v>
      </c>
      <c r="AX158" s="14" t="s">
        <v>71</v>
      </c>
      <c r="AY158" s="240" t="s">
        <v>137</v>
      </c>
    </row>
    <row r="159" s="15" customFormat="1">
      <c r="A159" s="15"/>
      <c r="B159" s="241"/>
      <c r="C159" s="242"/>
      <c r="D159" s="221" t="s">
        <v>147</v>
      </c>
      <c r="E159" s="243" t="s">
        <v>19</v>
      </c>
      <c r="F159" s="244" t="s">
        <v>188</v>
      </c>
      <c r="G159" s="242"/>
      <c r="H159" s="245">
        <v>251.25999999999999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1" t="s">
        <v>147</v>
      </c>
      <c r="AU159" s="251" t="s">
        <v>145</v>
      </c>
      <c r="AV159" s="15" t="s">
        <v>144</v>
      </c>
      <c r="AW159" s="15" t="s">
        <v>33</v>
      </c>
      <c r="AX159" s="15" t="s">
        <v>79</v>
      </c>
      <c r="AY159" s="251" t="s">
        <v>137</v>
      </c>
    </row>
    <row r="160" s="2" customFormat="1">
      <c r="A160" s="40"/>
      <c r="B160" s="41"/>
      <c r="C160" s="206" t="s">
        <v>235</v>
      </c>
      <c r="D160" s="206" t="s">
        <v>139</v>
      </c>
      <c r="E160" s="207" t="s">
        <v>236</v>
      </c>
      <c r="F160" s="208" t="s">
        <v>237</v>
      </c>
      <c r="G160" s="209" t="s">
        <v>142</v>
      </c>
      <c r="H160" s="210">
        <v>814.62199999999996</v>
      </c>
      <c r="I160" s="211"/>
      <c r="J160" s="212">
        <f>ROUND(I160*H160,2)</f>
        <v>0</v>
      </c>
      <c r="K160" s="208" t="s">
        <v>143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0.000263</v>
      </c>
      <c r="R160" s="215">
        <f>Q160*H160</f>
        <v>0.21424558599999999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144</v>
      </c>
      <c r="AT160" s="217" t="s">
        <v>139</v>
      </c>
      <c r="AU160" s="217" t="s">
        <v>145</v>
      </c>
      <c r="AY160" s="19" t="s">
        <v>137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145</v>
      </c>
      <c r="BK160" s="218">
        <f>ROUND(I160*H160,2)</f>
        <v>0</v>
      </c>
      <c r="BL160" s="19" t="s">
        <v>144</v>
      </c>
      <c r="BM160" s="217" t="s">
        <v>238</v>
      </c>
    </row>
    <row r="161" s="13" customFormat="1">
      <c r="A161" s="13"/>
      <c r="B161" s="219"/>
      <c r="C161" s="220"/>
      <c r="D161" s="221" t="s">
        <v>147</v>
      </c>
      <c r="E161" s="222" t="s">
        <v>19</v>
      </c>
      <c r="F161" s="223" t="s">
        <v>239</v>
      </c>
      <c r="G161" s="220"/>
      <c r="H161" s="222" t="s">
        <v>19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147</v>
      </c>
      <c r="AU161" s="229" t="s">
        <v>145</v>
      </c>
      <c r="AV161" s="13" t="s">
        <v>79</v>
      </c>
      <c r="AW161" s="13" t="s">
        <v>33</v>
      </c>
      <c r="AX161" s="13" t="s">
        <v>71</v>
      </c>
      <c r="AY161" s="229" t="s">
        <v>137</v>
      </c>
    </row>
    <row r="162" s="14" customFormat="1">
      <c r="A162" s="14"/>
      <c r="B162" s="230"/>
      <c r="C162" s="231"/>
      <c r="D162" s="221" t="s">
        <v>147</v>
      </c>
      <c r="E162" s="232" t="s">
        <v>19</v>
      </c>
      <c r="F162" s="233" t="s">
        <v>240</v>
      </c>
      <c r="G162" s="231"/>
      <c r="H162" s="234">
        <v>99.840000000000003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0" t="s">
        <v>147</v>
      </c>
      <c r="AU162" s="240" t="s">
        <v>145</v>
      </c>
      <c r="AV162" s="14" t="s">
        <v>145</v>
      </c>
      <c r="AW162" s="14" t="s">
        <v>33</v>
      </c>
      <c r="AX162" s="14" t="s">
        <v>71</v>
      </c>
      <c r="AY162" s="240" t="s">
        <v>137</v>
      </c>
    </row>
    <row r="163" s="13" customFormat="1">
      <c r="A163" s="13"/>
      <c r="B163" s="219"/>
      <c r="C163" s="220"/>
      <c r="D163" s="221" t="s">
        <v>147</v>
      </c>
      <c r="E163" s="222" t="s">
        <v>19</v>
      </c>
      <c r="F163" s="223" t="s">
        <v>241</v>
      </c>
      <c r="G163" s="220"/>
      <c r="H163" s="222" t="s">
        <v>19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147</v>
      </c>
      <c r="AU163" s="229" t="s">
        <v>145</v>
      </c>
      <c r="AV163" s="13" t="s">
        <v>79</v>
      </c>
      <c r="AW163" s="13" t="s">
        <v>33</v>
      </c>
      <c r="AX163" s="13" t="s">
        <v>71</v>
      </c>
      <c r="AY163" s="229" t="s">
        <v>137</v>
      </c>
    </row>
    <row r="164" s="14" customFormat="1">
      <c r="A164" s="14"/>
      <c r="B164" s="230"/>
      <c r="C164" s="231"/>
      <c r="D164" s="221" t="s">
        <v>147</v>
      </c>
      <c r="E164" s="232" t="s">
        <v>19</v>
      </c>
      <c r="F164" s="233" t="s">
        <v>242</v>
      </c>
      <c r="G164" s="231"/>
      <c r="H164" s="234">
        <v>6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147</v>
      </c>
      <c r="AU164" s="240" t="s">
        <v>145</v>
      </c>
      <c r="AV164" s="14" t="s">
        <v>145</v>
      </c>
      <c r="AW164" s="14" t="s">
        <v>33</v>
      </c>
      <c r="AX164" s="14" t="s">
        <v>71</v>
      </c>
      <c r="AY164" s="240" t="s">
        <v>137</v>
      </c>
    </row>
    <row r="165" s="13" customFormat="1">
      <c r="A165" s="13"/>
      <c r="B165" s="219"/>
      <c r="C165" s="220"/>
      <c r="D165" s="221" t="s">
        <v>147</v>
      </c>
      <c r="E165" s="222" t="s">
        <v>19</v>
      </c>
      <c r="F165" s="223" t="s">
        <v>243</v>
      </c>
      <c r="G165" s="220"/>
      <c r="H165" s="222" t="s">
        <v>19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9" t="s">
        <v>147</v>
      </c>
      <c r="AU165" s="229" t="s">
        <v>145</v>
      </c>
      <c r="AV165" s="13" t="s">
        <v>79</v>
      </c>
      <c r="AW165" s="13" t="s">
        <v>33</v>
      </c>
      <c r="AX165" s="13" t="s">
        <v>71</v>
      </c>
      <c r="AY165" s="229" t="s">
        <v>137</v>
      </c>
    </row>
    <row r="166" s="14" customFormat="1">
      <c r="A166" s="14"/>
      <c r="B166" s="230"/>
      <c r="C166" s="231"/>
      <c r="D166" s="221" t="s">
        <v>147</v>
      </c>
      <c r="E166" s="232" t="s">
        <v>19</v>
      </c>
      <c r="F166" s="233" t="s">
        <v>244</v>
      </c>
      <c r="G166" s="231"/>
      <c r="H166" s="234">
        <v>116.64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147</v>
      </c>
      <c r="AU166" s="240" t="s">
        <v>145</v>
      </c>
      <c r="AV166" s="14" t="s">
        <v>145</v>
      </c>
      <c r="AW166" s="14" t="s">
        <v>33</v>
      </c>
      <c r="AX166" s="14" t="s">
        <v>71</v>
      </c>
      <c r="AY166" s="240" t="s">
        <v>137</v>
      </c>
    </row>
    <row r="167" s="13" customFormat="1">
      <c r="A167" s="13"/>
      <c r="B167" s="219"/>
      <c r="C167" s="220"/>
      <c r="D167" s="221" t="s">
        <v>147</v>
      </c>
      <c r="E167" s="222" t="s">
        <v>19</v>
      </c>
      <c r="F167" s="223" t="s">
        <v>205</v>
      </c>
      <c r="G167" s="220"/>
      <c r="H167" s="222" t="s">
        <v>19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147</v>
      </c>
      <c r="AU167" s="229" t="s">
        <v>145</v>
      </c>
      <c r="AV167" s="13" t="s">
        <v>79</v>
      </c>
      <c r="AW167" s="13" t="s">
        <v>33</v>
      </c>
      <c r="AX167" s="13" t="s">
        <v>71</v>
      </c>
      <c r="AY167" s="229" t="s">
        <v>137</v>
      </c>
    </row>
    <row r="168" s="14" customFormat="1">
      <c r="A168" s="14"/>
      <c r="B168" s="230"/>
      <c r="C168" s="231"/>
      <c r="D168" s="221" t="s">
        <v>147</v>
      </c>
      <c r="E168" s="232" t="s">
        <v>19</v>
      </c>
      <c r="F168" s="233" t="s">
        <v>206</v>
      </c>
      <c r="G168" s="231"/>
      <c r="H168" s="234">
        <v>5.0999999999999996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147</v>
      </c>
      <c r="AU168" s="240" t="s">
        <v>145</v>
      </c>
      <c r="AV168" s="14" t="s">
        <v>145</v>
      </c>
      <c r="AW168" s="14" t="s">
        <v>33</v>
      </c>
      <c r="AX168" s="14" t="s">
        <v>71</v>
      </c>
      <c r="AY168" s="240" t="s">
        <v>137</v>
      </c>
    </row>
    <row r="169" s="13" customFormat="1">
      <c r="A169" s="13"/>
      <c r="B169" s="219"/>
      <c r="C169" s="220"/>
      <c r="D169" s="221" t="s">
        <v>147</v>
      </c>
      <c r="E169" s="222" t="s">
        <v>19</v>
      </c>
      <c r="F169" s="223" t="s">
        <v>245</v>
      </c>
      <c r="G169" s="220"/>
      <c r="H169" s="222" t="s">
        <v>19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147</v>
      </c>
      <c r="AU169" s="229" t="s">
        <v>145</v>
      </c>
      <c r="AV169" s="13" t="s">
        <v>79</v>
      </c>
      <c r="AW169" s="13" t="s">
        <v>33</v>
      </c>
      <c r="AX169" s="13" t="s">
        <v>71</v>
      </c>
      <c r="AY169" s="229" t="s">
        <v>137</v>
      </c>
    </row>
    <row r="170" s="14" customFormat="1">
      <c r="A170" s="14"/>
      <c r="B170" s="230"/>
      <c r="C170" s="231"/>
      <c r="D170" s="221" t="s">
        <v>147</v>
      </c>
      <c r="E170" s="232" t="s">
        <v>19</v>
      </c>
      <c r="F170" s="233" t="s">
        <v>246</v>
      </c>
      <c r="G170" s="231"/>
      <c r="H170" s="234">
        <v>12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147</v>
      </c>
      <c r="AU170" s="240" t="s">
        <v>145</v>
      </c>
      <c r="AV170" s="14" t="s">
        <v>145</v>
      </c>
      <c r="AW170" s="14" t="s">
        <v>33</v>
      </c>
      <c r="AX170" s="14" t="s">
        <v>71</v>
      </c>
      <c r="AY170" s="240" t="s">
        <v>137</v>
      </c>
    </row>
    <row r="171" s="13" customFormat="1">
      <c r="A171" s="13"/>
      <c r="B171" s="219"/>
      <c r="C171" s="220"/>
      <c r="D171" s="221" t="s">
        <v>147</v>
      </c>
      <c r="E171" s="222" t="s">
        <v>19</v>
      </c>
      <c r="F171" s="223" t="s">
        <v>247</v>
      </c>
      <c r="G171" s="220"/>
      <c r="H171" s="222" t="s">
        <v>19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147</v>
      </c>
      <c r="AU171" s="229" t="s">
        <v>145</v>
      </c>
      <c r="AV171" s="13" t="s">
        <v>79</v>
      </c>
      <c r="AW171" s="13" t="s">
        <v>33</v>
      </c>
      <c r="AX171" s="13" t="s">
        <v>71</v>
      </c>
      <c r="AY171" s="229" t="s">
        <v>137</v>
      </c>
    </row>
    <row r="172" s="14" customFormat="1">
      <c r="A172" s="14"/>
      <c r="B172" s="230"/>
      <c r="C172" s="231"/>
      <c r="D172" s="221" t="s">
        <v>147</v>
      </c>
      <c r="E172" s="232" t="s">
        <v>19</v>
      </c>
      <c r="F172" s="233" t="s">
        <v>248</v>
      </c>
      <c r="G172" s="231"/>
      <c r="H172" s="234">
        <v>500.05500000000001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147</v>
      </c>
      <c r="AU172" s="240" t="s">
        <v>145</v>
      </c>
      <c r="AV172" s="14" t="s">
        <v>145</v>
      </c>
      <c r="AW172" s="14" t="s">
        <v>33</v>
      </c>
      <c r="AX172" s="14" t="s">
        <v>71</v>
      </c>
      <c r="AY172" s="240" t="s">
        <v>137</v>
      </c>
    </row>
    <row r="173" s="13" customFormat="1">
      <c r="A173" s="13"/>
      <c r="B173" s="219"/>
      <c r="C173" s="220"/>
      <c r="D173" s="221" t="s">
        <v>147</v>
      </c>
      <c r="E173" s="222" t="s">
        <v>19</v>
      </c>
      <c r="F173" s="223" t="s">
        <v>249</v>
      </c>
      <c r="G173" s="220"/>
      <c r="H173" s="222" t="s">
        <v>19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147</v>
      </c>
      <c r="AU173" s="229" t="s">
        <v>145</v>
      </c>
      <c r="AV173" s="13" t="s">
        <v>79</v>
      </c>
      <c r="AW173" s="13" t="s">
        <v>33</v>
      </c>
      <c r="AX173" s="13" t="s">
        <v>71</v>
      </c>
      <c r="AY173" s="229" t="s">
        <v>137</v>
      </c>
    </row>
    <row r="174" s="14" customFormat="1">
      <c r="A174" s="14"/>
      <c r="B174" s="230"/>
      <c r="C174" s="231"/>
      <c r="D174" s="221" t="s">
        <v>147</v>
      </c>
      <c r="E174" s="232" t="s">
        <v>19</v>
      </c>
      <c r="F174" s="233" t="s">
        <v>250</v>
      </c>
      <c r="G174" s="231"/>
      <c r="H174" s="234">
        <v>74.986999999999995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0" t="s">
        <v>147</v>
      </c>
      <c r="AU174" s="240" t="s">
        <v>145</v>
      </c>
      <c r="AV174" s="14" t="s">
        <v>145</v>
      </c>
      <c r="AW174" s="14" t="s">
        <v>33</v>
      </c>
      <c r="AX174" s="14" t="s">
        <v>71</v>
      </c>
      <c r="AY174" s="240" t="s">
        <v>137</v>
      </c>
    </row>
    <row r="175" s="15" customFormat="1">
      <c r="A175" s="15"/>
      <c r="B175" s="241"/>
      <c r="C175" s="242"/>
      <c r="D175" s="221" t="s">
        <v>147</v>
      </c>
      <c r="E175" s="243" t="s">
        <v>19</v>
      </c>
      <c r="F175" s="244" t="s">
        <v>188</v>
      </c>
      <c r="G175" s="242"/>
      <c r="H175" s="245">
        <v>814.62199999999996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1" t="s">
        <v>147</v>
      </c>
      <c r="AU175" s="251" t="s">
        <v>145</v>
      </c>
      <c r="AV175" s="15" t="s">
        <v>144</v>
      </c>
      <c r="AW175" s="15" t="s">
        <v>33</v>
      </c>
      <c r="AX175" s="15" t="s">
        <v>79</v>
      </c>
      <c r="AY175" s="251" t="s">
        <v>137</v>
      </c>
    </row>
    <row r="176" s="2" customFormat="1">
      <c r="A176" s="40"/>
      <c r="B176" s="41"/>
      <c r="C176" s="206" t="s">
        <v>251</v>
      </c>
      <c r="D176" s="206" t="s">
        <v>139</v>
      </c>
      <c r="E176" s="207" t="s">
        <v>252</v>
      </c>
      <c r="F176" s="208" t="s">
        <v>253</v>
      </c>
      <c r="G176" s="209" t="s">
        <v>142</v>
      </c>
      <c r="H176" s="210">
        <v>169.03999999999999</v>
      </c>
      <c r="I176" s="211"/>
      <c r="J176" s="212">
        <f>ROUND(I176*H176,2)</f>
        <v>0</v>
      </c>
      <c r="K176" s="208" t="s">
        <v>143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0.0093947200000000005</v>
      </c>
      <c r="R176" s="215">
        <f>Q176*H176</f>
        <v>1.5880834688000001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144</v>
      </c>
      <c r="AT176" s="217" t="s">
        <v>139</v>
      </c>
      <c r="AU176" s="217" t="s">
        <v>145</v>
      </c>
      <c r="AY176" s="19" t="s">
        <v>137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145</v>
      </c>
      <c r="BK176" s="218">
        <f>ROUND(I176*H176,2)</f>
        <v>0</v>
      </c>
      <c r="BL176" s="19" t="s">
        <v>144</v>
      </c>
      <c r="BM176" s="217" t="s">
        <v>254</v>
      </c>
    </row>
    <row r="177" s="13" customFormat="1">
      <c r="A177" s="13"/>
      <c r="B177" s="219"/>
      <c r="C177" s="220"/>
      <c r="D177" s="221" t="s">
        <v>147</v>
      </c>
      <c r="E177" s="222" t="s">
        <v>19</v>
      </c>
      <c r="F177" s="223" t="s">
        <v>255</v>
      </c>
      <c r="G177" s="220"/>
      <c r="H177" s="222" t="s">
        <v>19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147</v>
      </c>
      <c r="AU177" s="229" t="s">
        <v>145</v>
      </c>
      <c r="AV177" s="13" t="s">
        <v>79</v>
      </c>
      <c r="AW177" s="13" t="s">
        <v>33</v>
      </c>
      <c r="AX177" s="13" t="s">
        <v>71</v>
      </c>
      <c r="AY177" s="229" t="s">
        <v>137</v>
      </c>
    </row>
    <row r="178" s="14" customFormat="1">
      <c r="A178" s="14"/>
      <c r="B178" s="230"/>
      <c r="C178" s="231"/>
      <c r="D178" s="221" t="s">
        <v>147</v>
      </c>
      <c r="E178" s="232" t="s">
        <v>19</v>
      </c>
      <c r="F178" s="233" t="s">
        <v>225</v>
      </c>
      <c r="G178" s="231"/>
      <c r="H178" s="234">
        <v>169.03999999999999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0" t="s">
        <v>147</v>
      </c>
      <c r="AU178" s="240" t="s">
        <v>145</v>
      </c>
      <c r="AV178" s="14" t="s">
        <v>145</v>
      </c>
      <c r="AW178" s="14" t="s">
        <v>33</v>
      </c>
      <c r="AX178" s="14" t="s">
        <v>71</v>
      </c>
      <c r="AY178" s="240" t="s">
        <v>137</v>
      </c>
    </row>
    <row r="179" s="13" customFormat="1">
      <c r="A179" s="13"/>
      <c r="B179" s="219"/>
      <c r="C179" s="220"/>
      <c r="D179" s="221" t="s">
        <v>147</v>
      </c>
      <c r="E179" s="222" t="s">
        <v>19</v>
      </c>
      <c r="F179" s="223" t="s">
        <v>256</v>
      </c>
      <c r="G179" s="220"/>
      <c r="H179" s="222" t="s">
        <v>19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147</v>
      </c>
      <c r="AU179" s="229" t="s">
        <v>145</v>
      </c>
      <c r="AV179" s="13" t="s">
        <v>79</v>
      </c>
      <c r="AW179" s="13" t="s">
        <v>33</v>
      </c>
      <c r="AX179" s="13" t="s">
        <v>71</v>
      </c>
      <c r="AY179" s="229" t="s">
        <v>137</v>
      </c>
    </row>
    <row r="180" s="14" customFormat="1">
      <c r="A180" s="14"/>
      <c r="B180" s="230"/>
      <c r="C180" s="231"/>
      <c r="D180" s="221" t="s">
        <v>147</v>
      </c>
      <c r="E180" s="232" t="s">
        <v>19</v>
      </c>
      <c r="F180" s="233" t="s">
        <v>257</v>
      </c>
      <c r="G180" s="231"/>
      <c r="H180" s="234">
        <v>-39.600000000000001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0" t="s">
        <v>147</v>
      </c>
      <c r="AU180" s="240" t="s">
        <v>145</v>
      </c>
      <c r="AV180" s="14" t="s">
        <v>145</v>
      </c>
      <c r="AW180" s="14" t="s">
        <v>33</v>
      </c>
      <c r="AX180" s="14" t="s">
        <v>71</v>
      </c>
      <c r="AY180" s="240" t="s">
        <v>137</v>
      </c>
    </row>
    <row r="181" s="13" customFormat="1">
      <c r="A181" s="13"/>
      <c r="B181" s="219"/>
      <c r="C181" s="220"/>
      <c r="D181" s="221" t="s">
        <v>147</v>
      </c>
      <c r="E181" s="222" t="s">
        <v>19</v>
      </c>
      <c r="F181" s="223" t="s">
        <v>224</v>
      </c>
      <c r="G181" s="220"/>
      <c r="H181" s="222" t="s">
        <v>19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147</v>
      </c>
      <c r="AU181" s="229" t="s">
        <v>145</v>
      </c>
      <c r="AV181" s="13" t="s">
        <v>79</v>
      </c>
      <c r="AW181" s="13" t="s">
        <v>33</v>
      </c>
      <c r="AX181" s="13" t="s">
        <v>71</v>
      </c>
      <c r="AY181" s="229" t="s">
        <v>137</v>
      </c>
    </row>
    <row r="182" s="14" customFormat="1">
      <c r="A182" s="14"/>
      <c r="B182" s="230"/>
      <c r="C182" s="231"/>
      <c r="D182" s="221" t="s">
        <v>147</v>
      </c>
      <c r="E182" s="232" t="s">
        <v>19</v>
      </c>
      <c r="F182" s="233" t="s">
        <v>258</v>
      </c>
      <c r="G182" s="231"/>
      <c r="H182" s="234">
        <v>22.079999999999998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147</v>
      </c>
      <c r="AU182" s="240" t="s">
        <v>145</v>
      </c>
      <c r="AV182" s="14" t="s">
        <v>145</v>
      </c>
      <c r="AW182" s="14" t="s">
        <v>33</v>
      </c>
      <c r="AX182" s="14" t="s">
        <v>71</v>
      </c>
      <c r="AY182" s="240" t="s">
        <v>137</v>
      </c>
    </row>
    <row r="183" s="14" customFormat="1">
      <c r="A183" s="14"/>
      <c r="B183" s="230"/>
      <c r="C183" s="231"/>
      <c r="D183" s="221" t="s">
        <v>147</v>
      </c>
      <c r="E183" s="232" t="s">
        <v>19</v>
      </c>
      <c r="F183" s="233" t="s">
        <v>259</v>
      </c>
      <c r="G183" s="231"/>
      <c r="H183" s="234">
        <v>13.44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0" t="s">
        <v>147</v>
      </c>
      <c r="AU183" s="240" t="s">
        <v>145</v>
      </c>
      <c r="AV183" s="14" t="s">
        <v>145</v>
      </c>
      <c r="AW183" s="14" t="s">
        <v>33</v>
      </c>
      <c r="AX183" s="14" t="s">
        <v>71</v>
      </c>
      <c r="AY183" s="240" t="s">
        <v>137</v>
      </c>
    </row>
    <row r="184" s="14" customFormat="1">
      <c r="A184" s="14"/>
      <c r="B184" s="230"/>
      <c r="C184" s="231"/>
      <c r="D184" s="221" t="s">
        <v>147</v>
      </c>
      <c r="E184" s="232" t="s">
        <v>19</v>
      </c>
      <c r="F184" s="233" t="s">
        <v>260</v>
      </c>
      <c r="G184" s="231"/>
      <c r="H184" s="234">
        <v>4.0800000000000001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147</v>
      </c>
      <c r="AU184" s="240" t="s">
        <v>145</v>
      </c>
      <c r="AV184" s="14" t="s">
        <v>145</v>
      </c>
      <c r="AW184" s="14" t="s">
        <v>33</v>
      </c>
      <c r="AX184" s="14" t="s">
        <v>71</v>
      </c>
      <c r="AY184" s="240" t="s">
        <v>137</v>
      </c>
    </row>
    <row r="185" s="15" customFormat="1">
      <c r="A185" s="15"/>
      <c r="B185" s="241"/>
      <c r="C185" s="242"/>
      <c r="D185" s="221" t="s">
        <v>147</v>
      </c>
      <c r="E185" s="243" t="s">
        <v>19</v>
      </c>
      <c r="F185" s="244" t="s">
        <v>188</v>
      </c>
      <c r="G185" s="242"/>
      <c r="H185" s="245">
        <v>169.03999999999999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1" t="s">
        <v>147</v>
      </c>
      <c r="AU185" s="251" t="s">
        <v>145</v>
      </c>
      <c r="AV185" s="15" t="s">
        <v>144</v>
      </c>
      <c r="AW185" s="15" t="s">
        <v>33</v>
      </c>
      <c r="AX185" s="15" t="s">
        <v>79</v>
      </c>
      <c r="AY185" s="251" t="s">
        <v>137</v>
      </c>
    </row>
    <row r="186" s="2" customFormat="1">
      <c r="A186" s="40"/>
      <c r="B186" s="41"/>
      <c r="C186" s="252" t="s">
        <v>261</v>
      </c>
      <c r="D186" s="252" t="s">
        <v>208</v>
      </c>
      <c r="E186" s="253" t="s">
        <v>262</v>
      </c>
      <c r="F186" s="254" t="s">
        <v>263</v>
      </c>
      <c r="G186" s="255" t="s">
        <v>142</v>
      </c>
      <c r="H186" s="256">
        <v>177.49199999999999</v>
      </c>
      <c r="I186" s="257"/>
      <c r="J186" s="258">
        <f>ROUND(I186*H186,2)</f>
        <v>0</v>
      </c>
      <c r="K186" s="254" t="s">
        <v>143</v>
      </c>
      <c r="L186" s="259"/>
      <c r="M186" s="260" t="s">
        <v>19</v>
      </c>
      <c r="N186" s="261" t="s">
        <v>43</v>
      </c>
      <c r="O186" s="86"/>
      <c r="P186" s="215">
        <f>O186*H186</f>
        <v>0</v>
      </c>
      <c r="Q186" s="215">
        <v>0.012999999999999999</v>
      </c>
      <c r="R186" s="215">
        <f>Q186*H186</f>
        <v>2.3073959999999998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180</v>
      </c>
      <c r="AT186" s="217" t="s">
        <v>208</v>
      </c>
      <c r="AU186" s="217" t="s">
        <v>145</v>
      </c>
      <c r="AY186" s="19" t="s">
        <v>137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145</v>
      </c>
      <c r="BK186" s="218">
        <f>ROUND(I186*H186,2)</f>
        <v>0</v>
      </c>
      <c r="BL186" s="19" t="s">
        <v>144</v>
      </c>
      <c r="BM186" s="217" t="s">
        <v>264</v>
      </c>
    </row>
    <row r="187" s="14" customFormat="1">
      <c r="A187" s="14"/>
      <c r="B187" s="230"/>
      <c r="C187" s="231"/>
      <c r="D187" s="221" t="s">
        <v>147</v>
      </c>
      <c r="E187" s="231"/>
      <c r="F187" s="233" t="s">
        <v>265</v>
      </c>
      <c r="G187" s="231"/>
      <c r="H187" s="234">
        <v>177.49199999999999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0" t="s">
        <v>147</v>
      </c>
      <c r="AU187" s="240" t="s">
        <v>145</v>
      </c>
      <c r="AV187" s="14" t="s">
        <v>145</v>
      </c>
      <c r="AW187" s="14" t="s">
        <v>4</v>
      </c>
      <c r="AX187" s="14" t="s">
        <v>79</v>
      </c>
      <c r="AY187" s="240" t="s">
        <v>137</v>
      </c>
    </row>
    <row r="188" s="2" customFormat="1">
      <c r="A188" s="40"/>
      <c r="B188" s="41"/>
      <c r="C188" s="206" t="s">
        <v>266</v>
      </c>
      <c r="D188" s="206" t="s">
        <v>139</v>
      </c>
      <c r="E188" s="207" t="s">
        <v>267</v>
      </c>
      <c r="F188" s="208" t="s">
        <v>268</v>
      </c>
      <c r="G188" s="209" t="s">
        <v>142</v>
      </c>
      <c r="H188" s="210">
        <v>55.920000000000002</v>
      </c>
      <c r="I188" s="211"/>
      <c r="J188" s="212">
        <f>ROUND(I188*H188,2)</f>
        <v>0</v>
      </c>
      <c r="K188" s="208" t="s">
        <v>143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0.0095974400000000005</v>
      </c>
      <c r="R188" s="215">
        <f>Q188*H188</f>
        <v>0.53668884480000001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144</v>
      </c>
      <c r="AT188" s="217" t="s">
        <v>139</v>
      </c>
      <c r="AU188" s="217" t="s">
        <v>145</v>
      </c>
      <c r="AY188" s="19" t="s">
        <v>137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145</v>
      </c>
      <c r="BK188" s="218">
        <f>ROUND(I188*H188,2)</f>
        <v>0</v>
      </c>
      <c r="BL188" s="19" t="s">
        <v>144</v>
      </c>
      <c r="BM188" s="217" t="s">
        <v>269</v>
      </c>
    </row>
    <row r="189" s="2" customFormat="1">
      <c r="A189" s="40"/>
      <c r="B189" s="41"/>
      <c r="C189" s="42"/>
      <c r="D189" s="221" t="s">
        <v>270</v>
      </c>
      <c r="E189" s="42"/>
      <c r="F189" s="262" t="s">
        <v>271</v>
      </c>
      <c r="G189" s="42"/>
      <c r="H189" s="42"/>
      <c r="I189" s="263"/>
      <c r="J189" s="42"/>
      <c r="K189" s="42"/>
      <c r="L189" s="46"/>
      <c r="M189" s="264"/>
      <c r="N189" s="26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270</v>
      </c>
      <c r="AU189" s="19" t="s">
        <v>145</v>
      </c>
    </row>
    <row r="190" s="13" customFormat="1">
      <c r="A190" s="13"/>
      <c r="B190" s="219"/>
      <c r="C190" s="220"/>
      <c r="D190" s="221" t="s">
        <v>147</v>
      </c>
      <c r="E190" s="222" t="s">
        <v>19</v>
      </c>
      <c r="F190" s="223" t="s">
        <v>272</v>
      </c>
      <c r="G190" s="220"/>
      <c r="H190" s="222" t="s">
        <v>19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9" t="s">
        <v>147</v>
      </c>
      <c r="AU190" s="229" t="s">
        <v>145</v>
      </c>
      <c r="AV190" s="13" t="s">
        <v>79</v>
      </c>
      <c r="AW190" s="13" t="s">
        <v>33</v>
      </c>
      <c r="AX190" s="13" t="s">
        <v>71</v>
      </c>
      <c r="AY190" s="229" t="s">
        <v>137</v>
      </c>
    </row>
    <row r="191" s="14" customFormat="1">
      <c r="A191" s="14"/>
      <c r="B191" s="230"/>
      <c r="C191" s="231"/>
      <c r="D191" s="221" t="s">
        <v>147</v>
      </c>
      <c r="E191" s="232" t="s">
        <v>19</v>
      </c>
      <c r="F191" s="233" t="s">
        <v>273</v>
      </c>
      <c r="G191" s="231"/>
      <c r="H191" s="234">
        <v>49.920000000000002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0" t="s">
        <v>147</v>
      </c>
      <c r="AU191" s="240" t="s">
        <v>145</v>
      </c>
      <c r="AV191" s="14" t="s">
        <v>145</v>
      </c>
      <c r="AW191" s="14" t="s">
        <v>33</v>
      </c>
      <c r="AX191" s="14" t="s">
        <v>71</v>
      </c>
      <c r="AY191" s="240" t="s">
        <v>137</v>
      </c>
    </row>
    <row r="192" s="13" customFormat="1">
      <c r="A192" s="13"/>
      <c r="B192" s="219"/>
      <c r="C192" s="220"/>
      <c r="D192" s="221" t="s">
        <v>147</v>
      </c>
      <c r="E192" s="222" t="s">
        <v>19</v>
      </c>
      <c r="F192" s="223" t="s">
        <v>241</v>
      </c>
      <c r="G192" s="220"/>
      <c r="H192" s="222" t="s">
        <v>19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9" t="s">
        <v>147</v>
      </c>
      <c r="AU192" s="229" t="s">
        <v>145</v>
      </c>
      <c r="AV192" s="13" t="s">
        <v>79</v>
      </c>
      <c r="AW192" s="13" t="s">
        <v>33</v>
      </c>
      <c r="AX192" s="13" t="s">
        <v>71</v>
      </c>
      <c r="AY192" s="229" t="s">
        <v>137</v>
      </c>
    </row>
    <row r="193" s="14" customFormat="1">
      <c r="A193" s="14"/>
      <c r="B193" s="230"/>
      <c r="C193" s="231"/>
      <c r="D193" s="221" t="s">
        <v>147</v>
      </c>
      <c r="E193" s="232" t="s">
        <v>19</v>
      </c>
      <c r="F193" s="233" t="s">
        <v>242</v>
      </c>
      <c r="G193" s="231"/>
      <c r="H193" s="234">
        <v>6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0" t="s">
        <v>147</v>
      </c>
      <c r="AU193" s="240" t="s">
        <v>145</v>
      </c>
      <c r="AV193" s="14" t="s">
        <v>145</v>
      </c>
      <c r="AW193" s="14" t="s">
        <v>33</v>
      </c>
      <c r="AX193" s="14" t="s">
        <v>71</v>
      </c>
      <c r="AY193" s="240" t="s">
        <v>137</v>
      </c>
    </row>
    <row r="194" s="15" customFormat="1">
      <c r="A194" s="15"/>
      <c r="B194" s="241"/>
      <c r="C194" s="242"/>
      <c r="D194" s="221" t="s">
        <v>147</v>
      </c>
      <c r="E194" s="243" t="s">
        <v>19</v>
      </c>
      <c r="F194" s="244" t="s">
        <v>188</v>
      </c>
      <c r="G194" s="242"/>
      <c r="H194" s="245">
        <v>55.920000000000002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1" t="s">
        <v>147</v>
      </c>
      <c r="AU194" s="251" t="s">
        <v>145</v>
      </c>
      <c r="AV194" s="15" t="s">
        <v>144</v>
      </c>
      <c r="AW194" s="15" t="s">
        <v>33</v>
      </c>
      <c r="AX194" s="15" t="s">
        <v>79</v>
      </c>
      <c r="AY194" s="251" t="s">
        <v>137</v>
      </c>
    </row>
    <row r="195" s="2" customFormat="1">
      <c r="A195" s="40"/>
      <c r="B195" s="41"/>
      <c r="C195" s="252" t="s">
        <v>7</v>
      </c>
      <c r="D195" s="252" t="s">
        <v>208</v>
      </c>
      <c r="E195" s="253" t="s">
        <v>274</v>
      </c>
      <c r="F195" s="254" t="s">
        <v>275</v>
      </c>
      <c r="G195" s="255" t="s">
        <v>142</v>
      </c>
      <c r="H195" s="256">
        <v>58.716000000000001</v>
      </c>
      <c r="I195" s="257"/>
      <c r="J195" s="258">
        <f>ROUND(I195*H195,2)</f>
        <v>0</v>
      </c>
      <c r="K195" s="254" t="s">
        <v>143</v>
      </c>
      <c r="L195" s="259"/>
      <c r="M195" s="260" t="s">
        <v>19</v>
      </c>
      <c r="N195" s="261" t="s">
        <v>43</v>
      </c>
      <c r="O195" s="86"/>
      <c r="P195" s="215">
        <f>O195*H195</f>
        <v>0</v>
      </c>
      <c r="Q195" s="215">
        <v>0.014999999999999999</v>
      </c>
      <c r="R195" s="215">
        <f>Q195*H195</f>
        <v>0.88073999999999997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180</v>
      </c>
      <c r="AT195" s="217" t="s">
        <v>208</v>
      </c>
      <c r="AU195" s="217" t="s">
        <v>145</v>
      </c>
      <c r="AY195" s="19" t="s">
        <v>137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145</v>
      </c>
      <c r="BK195" s="218">
        <f>ROUND(I195*H195,2)</f>
        <v>0</v>
      </c>
      <c r="BL195" s="19" t="s">
        <v>144</v>
      </c>
      <c r="BM195" s="217" t="s">
        <v>276</v>
      </c>
    </row>
    <row r="196" s="14" customFormat="1">
      <c r="A196" s="14"/>
      <c r="B196" s="230"/>
      <c r="C196" s="231"/>
      <c r="D196" s="221" t="s">
        <v>147</v>
      </c>
      <c r="E196" s="231"/>
      <c r="F196" s="233" t="s">
        <v>277</v>
      </c>
      <c r="G196" s="231"/>
      <c r="H196" s="234">
        <v>58.716000000000001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0" t="s">
        <v>147</v>
      </c>
      <c r="AU196" s="240" t="s">
        <v>145</v>
      </c>
      <c r="AV196" s="14" t="s">
        <v>145</v>
      </c>
      <c r="AW196" s="14" t="s">
        <v>4</v>
      </c>
      <c r="AX196" s="14" t="s">
        <v>79</v>
      </c>
      <c r="AY196" s="240" t="s">
        <v>137</v>
      </c>
    </row>
    <row r="197" s="2" customFormat="1">
      <c r="A197" s="40"/>
      <c r="B197" s="41"/>
      <c r="C197" s="206" t="s">
        <v>278</v>
      </c>
      <c r="D197" s="206" t="s">
        <v>139</v>
      </c>
      <c r="E197" s="207" t="s">
        <v>279</v>
      </c>
      <c r="F197" s="208" t="s">
        <v>280</v>
      </c>
      <c r="G197" s="209" t="s">
        <v>142</v>
      </c>
      <c r="H197" s="210">
        <v>55.920000000000002</v>
      </c>
      <c r="I197" s="211"/>
      <c r="J197" s="212">
        <f>ROUND(I197*H197,2)</f>
        <v>0</v>
      </c>
      <c r="K197" s="208" t="s">
        <v>143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0.00348</v>
      </c>
      <c r="R197" s="215">
        <f>Q197*H197</f>
        <v>0.19460160000000001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144</v>
      </c>
      <c r="AT197" s="217" t="s">
        <v>139</v>
      </c>
      <c r="AU197" s="217" t="s">
        <v>145</v>
      </c>
      <c r="AY197" s="19" t="s">
        <v>137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145</v>
      </c>
      <c r="BK197" s="218">
        <f>ROUND(I197*H197,2)</f>
        <v>0</v>
      </c>
      <c r="BL197" s="19" t="s">
        <v>144</v>
      </c>
      <c r="BM197" s="217" t="s">
        <v>281</v>
      </c>
    </row>
    <row r="198" s="2" customFormat="1">
      <c r="A198" s="40"/>
      <c r="B198" s="41"/>
      <c r="C198" s="206" t="s">
        <v>282</v>
      </c>
      <c r="D198" s="206" t="s">
        <v>139</v>
      </c>
      <c r="E198" s="207" t="s">
        <v>283</v>
      </c>
      <c r="F198" s="208" t="s">
        <v>284</v>
      </c>
      <c r="G198" s="209" t="s">
        <v>142</v>
      </c>
      <c r="H198" s="210">
        <v>1438.893</v>
      </c>
      <c r="I198" s="211"/>
      <c r="J198" s="212">
        <f>ROUND(I198*H198,2)</f>
        <v>0</v>
      </c>
      <c r="K198" s="208" t="s">
        <v>143</v>
      </c>
      <c r="L198" s="46"/>
      <c r="M198" s="213" t="s">
        <v>19</v>
      </c>
      <c r="N198" s="214" t="s">
        <v>43</v>
      </c>
      <c r="O198" s="86"/>
      <c r="P198" s="215">
        <f>O198*H198</f>
        <v>0</v>
      </c>
      <c r="Q198" s="215">
        <v>0.000263</v>
      </c>
      <c r="R198" s="215">
        <f>Q198*H198</f>
        <v>0.37842885900000001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144</v>
      </c>
      <c r="AT198" s="217" t="s">
        <v>139</v>
      </c>
      <c r="AU198" s="217" t="s">
        <v>145</v>
      </c>
      <c r="AY198" s="19" t="s">
        <v>137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145</v>
      </c>
      <c r="BK198" s="218">
        <f>ROUND(I198*H198,2)</f>
        <v>0</v>
      </c>
      <c r="BL198" s="19" t="s">
        <v>144</v>
      </c>
      <c r="BM198" s="217" t="s">
        <v>285</v>
      </c>
    </row>
    <row r="199" s="13" customFormat="1">
      <c r="A199" s="13"/>
      <c r="B199" s="219"/>
      <c r="C199" s="220"/>
      <c r="D199" s="221" t="s">
        <v>147</v>
      </c>
      <c r="E199" s="222" t="s">
        <v>19</v>
      </c>
      <c r="F199" s="223" t="s">
        <v>286</v>
      </c>
      <c r="G199" s="220"/>
      <c r="H199" s="222" t="s">
        <v>19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9" t="s">
        <v>147</v>
      </c>
      <c r="AU199" s="229" t="s">
        <v>145</v>
      </c>
      <c r="AV199" s="13" t="s">
        <v>79</v>
      </c>
      <c r="AW199" s="13" t="s">
        <v>33</v>
      </c>
      <c r="AX199" s="13" t="s">
        <v>71</v>
      </c>
      <c r="AY199" s="229" t="s">
        <v>137</v>
      </c>
    </row>
    <row r="200" s="14" customFormat="1">
      <c r="A200" s="14"/>
      <c r="B200" s="230"/>
      <c r="C200" s="231"/>
      <c r="D200" s="221" t="s">
        <v>147</v>
      </c>
      <c r="E200" s="232" t="s">
        <v>19</v>
      </c>
      <c r="F200" s="233" t="s">
        <v>287</v>
      </c>
      <c r="G200" s="231"/>
      <c r="H200" s="234">
        <v>966.43799999999999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0" t="s">
        <v>147</v>
      </c>
      <c r="AU200" s="240" t="s">
        <v>145</v>
      </c>
      <c r="AV200" s="14" t="s">
        <v>145</v>
      </c>
      <c r="AW200" s="14" t="s">
        <v>33</v>
      </c>
      <c r="AX200" s="14" t="s">
        <v>71</v>
      </c>
      <c r="AY200" s="240" t="s">
        <v>137</v>
      </c>
    </row>
    <row r="201" s="14" customFormat="1">
      <c r="A201" s="14"/>
      <c r="B201" s="230"/>
      <c r="C201" s="231"/>
      <c r="D201" s="221" t="s">
        <v>147</v>
      </c>
      <c r="E201" s="232" t="s">
        <v>19</v>
      </c>
      <c r="F201" s="233" t="s">
        <v>288</v>
      </c>
      <c r="G201" s="231"/>
      <c r="H201" s="234">
        <v>178.46700000000001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0" t="s">
        <v>147</v>
      </c>
      <c r="AU201" s="240" t="s">
        <v>145</v>
      </c>
      <c r="AV201" s="14" t="s">
        <v>145</v>
      </c>
      <c r="AW201" s="14" t="s">
        <v>33</v>
      </c>
      <c r="AX201" s="14" t="s">
        <v>71</v>
      </c>
      <c r="AY201" s="240" t="s">
        <v>137</v>
      </c>
    </row>
    <row r="202" s="14" customFormat="1">
      <c r="A202" s="14"/>
      <c r="B202" s="230"/>
      <c r="C202" s="231"/>
      <c r="D202" s="221" t="s">
        <v>147</v>
      </c>
      <c r="E202" s="232" t="s">
        <v>19</v>
      </c>
      <c r="F202" s="233" t="s">
        <v>289</v>
      </c>
      <c r="G202" s="231"/>
      <c r="H202" s="234">
        <v>53.759999999999998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147</v>
      </c>
      <c r="AU202" s="240" t="s">
        <v>145</v>
      </c>
      <c r="AV202" s="14" t="s">
        <v>145</v>
      </c>
      <c r="AW202" s="14" t="s">
        <v>33</v>
      </c>
      <c r="AX202" s="14" t="s">
        <v>71</v>
      </c>
      <c r="AY202" s="240" t="s">
        <v>137</v>
      </c>
    </row>
    <row r="203" s="14" customFormat="1">
      <c r="A203" s="14"/>
      <c r="B203" s="230"/>
      <c r="C203" s="231"/>
      <c r="D203" s="221" t="s">
        <v>147</v>
      </c>
      <c r="E203" s="232" t="s">
        <v>19</v>
      </c>
      <c r="F203" s="233" t="s">
        <v>290</v>
      </c>
      <c r="G203" s="231"/>
      <c r="H203" s="234">
        <v>100.512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147</v>
      </c>
      <c r="AU203" s="240" t="s">
        <v>145</v>
      </c>
      <c r="AV203" s="14" t="s">
        <v>145</v>
      </c>
      <c r="AW203" s="14" t="s">
        <v>33</v>
      </c>
      <c r="AX203" s="14" t="s">
        <v>71</v>
      </c>
      <c r="AY203" s="240" t="s">
        <v>137</v>
      </c>
    </row>
    <row r="204" s="16" customFormat="1">
      <c r="A204" s="16"/>
      <c r="B204" s="266"/>
      <c r="C204" s="267"/>
      <c r="D204" s="221" t="s">
        <v>147</v>
      </c>
      <c r="E204" s="268" t="s">
        <v>19</v>
      </c>
      <c r="F204" s="269" t="s">
        <v>291</v>
      </c>
      <c r="G204" s="267"/>
      <c r="H204" s="270">
        <v>1299.1769999999999</v>
      </c>
      <c r="I204" s="271"/>
      <c r="J204" s="267"/>
      <c r="K204" s="267"/>
      <c r="L204" s="272"/>
      <c r="M204" s="273"/>
      <c r="N204" s="274"/>
      <c r="O204" s="274"/>
      <c r="P204" s="274"/>
      <c r="Q204" s="274"/>
      <c r="R204" s="274"/>
      <c r="S204" s="274"/>
      <c r="T204" s="275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6" t="s">
        <v>147</v>
      </c>
      <c r="AU204" s="276" t="s">
        <v>145</v>
      </c>
      <c r="AV204" s="16" t="s">
        <v>153</v>
      </c>
      <c r="AW204" s="16" t="s">
        <v>33</v>
      </c>
      <c r="AX204" s="16" t="s">
        <v>71</v>
      </c>
      <c r="AY204" s="276" t="s">
        <v>137</v>
      </c>
    </row>
    <row r="205" s="13" customFormat="1">
      <c r="A205" s="13"/>
      <c r="B205" s="219"/>
      <c r="C205" s="220"/>
      <c r="D205" s="221" t="s">
        <v>147</v>
      </c>
      <c r="E205" s="222" t="s">
        <v>19</v>
      </c>
      <c r="F205" s="223" t="s">
        <v>292</v>
      </c>
      <c r="G205" s="220"/>
      <c r="H205" s="222" t="s">
        <v>19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147</v>
      </c>
      <c r="AU205" s="229" t="s">
        <v>145</v>
      </c>
      <c r="AV205" s="13" t="s">
        <v>79</v>
      </c>
      <c r="AW205" s="13" t="s">
        <v>33</v>
      </c>
      <c r="AX205" s="13" t="s">
        <v>71</v>
      </c>
      <c r="AY205" s="229" t="s">
        <v>137</v>
      </c>
    </row>
    <row r="206" s="14" customFormat="1">
      <c r="A206" s="14"/>
      <c r="B206" s="230"/>
      <c r="C206" s="231"/>
      <c r="D206" s="221" t="s">
        <v>147</v>
      </c>
      <c r="E206" s="232" t="s">
        <v>19</v>
      </c>
      <c r="F206" s="233" t="s">
        <v>293</v>
      </c>
      <c r="G206" s="231"/>
      <c r="H206" s="234">
        <v>55.106000000000002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0" t="s">
        <v>147</v>
      </c>
      <c r="AU206" s="240" t="s">
        <v>145</v>
      </c>
      <c r="AV206" s="14" t="s">
        <v>145</v>
      </c>
      <c r="AW206" s="14" t="s">
        <v>33</v>
      </c>
      <c r="AX206" s="14" t="s">
        <v>71</v>
      </c>
      <c r="AY206" s="240" t="s">
        <v>137</v>
      </c>
    </row>
    <row r="207" s="14" customFormat="1">
      <c r="A207" s="14"/>
      <c r="B207" s="230"/>
      <c r="C207" s="231"/>
      <c r="D207" s="221" t="s">
        <v>147</v>
      </c>
      <c r="E207" s="232" t="s">
        <v>19</v>
      </c>
      <c r="F207" s="233" t="s">
        <v>293</v>
      </c>
      <c r="G207" s="231"/>
      <c r="H207" s="234">
        <v>55.106000000000002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147</v>
      </c>
      <c r="AU207" s="240" t="s">
        <v>145</v>
      </c>
      <c r="AV207" s="14" t="s">
        <v>145</v>
      </c>
      <c r="AW207" s="14" t="s">
        <v>33</v>
      </c>
      <c r="AX207" s="14" t="s">
        <v>71</v>
      </c>
      <c r="AY207" s="240" t="s">
        <v>137</v>
      </c>
    </row>
    <row r="208" s="14" customFormat="1">
      <c r="A208" s="14"/>
      <c r="B208" s="230"/>
      <c r="C208" s="231"/>
      <c r="D208" s="221" t="s">
        <v>147</v>
      </c>
      <c r="E208" s="232" t="s">
        <v>19</v>
      </c>
      <c r="F208" s="233" t="s">
        <v>294</v>
      </c>
      <c r="G208" s="231"/>
      <c r="H208" s="234">
        <v>29.504000000000001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0" t="s">
        <v>147</v>
      </c>
      <c r="AU208" s="240" t="s">
        <v>145</v>
      </c>
      <c r="AV208" s="14" t="s">
        <v>145</v>
      </c>
      <c r="AW208" s="14" t="s">
        <v>33</v>
      </c>
      <c r="AX208" s="14" t="s">
        <v>71</v>
      </c>
      <c r="AY208" s="240" t="s">
        <v>137</v>
      </c>
    </row>
    <row r="209" s="16" customFormat="1">
      <c r="A209" s="16"/>
      <c r="B209" s="266"/>
      <c r="C209" s="267"/>
      <c r="D209" s="221" t="s">
        <v>147</v>
      </c>
      <c r="E209" s="268" t="s">
        <v>19</v>
      </c>
      <c r="F209" s="269" t="s">
        <v>291</v>
      </c>
      <c r="G209" s="267"/>
      <c r="H209" s="270">
        <v>139.71600000000001</v>
      </c>
      <c r="I209" s="271"/>
      <c r="J209" s="267"/>
      <c r="K209" s="267"/>
      <c r="L209" s="272"/>
      <c r="M209" s="273"/>
      <c r="N209" s="274"/>
      <c r="O209" s="274"/>
      <c r="P209" s="274"/>
      <c r="Q209" s="274"/>
      <c r="R209" s="274"/>
      <c r="S209" s="274"/>
      <c r="T209" s="275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6" t="s">
        <v>147</v>
      </c>
      <c r="AU209" s="276" t="s">
        <v>145</v>
      </c>
      <c r="AV209" s="16" t="s">
        <v>153</v>
      </c>
      <c r="AW209" s="16" t="s">
        <v>33</v>
      </c>
      <c r="AX209" s="16" t="s">
        <v>71</v>
      </c>
      <c r="AY209" s="276" t="s">
        <v>137</v>
      </c>
    </row>
    <row r="210" s="15" customFormat="1">
      <c r="A210" s="15"/>
      <c r="B210" s="241"/>
      <c r="C210" s="242"/>
      <c r="D210" s="221" t="s">
        <v>147</v>
      </c>
      <c r="E210" s="243" t="s">
        <v>19</v>
      </c>
      <c r="F210" s="244" t="s">
        <v>188</v>
      </c>
      <c r="G210" s="242"/>
      <c r="H210" s="245">
        <v>1438.893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1" t="s">
        <v>147</v>
      </c>
      <c r="AU210" s="251" t="s">
        <v>145</v>
      </c>
      <c r="AV210" s="15" t="s">
        <v>144</v>
      </c>
      <c r="AW210" s="15" t="s">
        <v>33</v>
      </c>
      <c r="AX210" s="15" t="s">
        <v>79</v>
      </c>
      <c r="AY210" s="251" t="s">
        <v>137</v>
      </c>
    </row>
    <row r="211" s="2" customFormat="1">
      <c r="A211" s="40"/>
      <c r="B211" s="41"/>
      <c r="C211" s="206" t="s">
        <v>295</v>
      </c>
      <c r="D211" s="206" t="s">
        <v>139</v>
      </c>
      <c r="E211" s="207" t="s">
        <v>296</v>
      </c>
      <c r="F211" s="208" t="s">
        <v>297</v>
      </c>
      <c r="G211" s="209" t="s">
        <v>142</v>
      </c>
      <c r="H211" s="210">
        <v>1438.893</v>
      </c>
      <c r="I211" s="211"/>
      <c r="J211" s="212">
        <f>ROUND(I211*H211,2)</f>
        <v>0</v>
      </c>
      <c r="K211" s="208" t="s">
        <v>143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0.0043839999999999999</v>
      </c>
      <c r="R211" s="215">
        <f>Q211*H211</f>
        <v>6.3081069119999995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144</v>
      </c>
      <c r="AT211" s="217" t="s">
        <v>139</v>
      </c>
      <c r="AU211" s="217" t="s">
        <v>145</v>
      </c>
      <c r="AY211" s="19" t="s">
        <v>137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145</v>
      </c>
      <c r="BK211" s="218">
        <f>ROUND(I211*H211,2)</f>
        <v>0</v>
      </c>
      <c r="BL211" s="19" t="s">
        <v>144</v>
      </c>
      <c r="BM211" s="217" t="s">
        <v>298</v>
      </c>
    </row>
    <row r="212" s="2" customFormat="1">
      <c r="A212" s="40"/>
      <c r="B212" s="41"/>
      <c r="C212" s="206" t="s">
        <v>299</v>
      </c>
      <c r="D212" s="206" t="s">
        <v>139</v>
      </c>
      <c r="E212" s="207" t="s">
        <v>300</v>
      </c>
      <c r="F212" s="208" t="s">
        <v>301</v>
      </c>
      <c r="G212" s="209" t="s">
        <v>142</v>
      </c>
      <c r="H212" s="210">
        <v>39.100000000000001</v>
      </c>
      <c r="I212" s="211"/>
      <c r="J212" s="212">
        <f>ROUND(I212*H212,2)</f>
        <v>0</v>
      </c>
      <c r="K212" s="208" t="s">
        <v>143</v>
      </c>
      <c r="L212" s="46"/>
      <c r="M212" s="213" t="s">
        <v>19</v>
      </c>
      <c r="N212" s="214" t="s">
        <v>43</v>
      </c>
      <c r="O212" s="86"/>
      <c r="P212" s="215">
        <f>O212*H212</f>
        <v>0</v>
      </c>
      <c r="Q212" s="215">
        <v>0.0083540799999999998</v>
      </c>
      <c r="R212" s="215">
        <f>Q212*H212</f>
        <v>0.32664452799999999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144</v>
      </c>
      <c r="AT212" s="217" t="s">
        <v>139</v>
      </c>
      <c r="AU212" s="217" t="s">
        <v>145</v>
      </c>
      <c r="AY212" s="19" t="s">
        <v>137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145</v>
      </c>
      <c r="BK212" s="218">
        <f>ROUND(I212*H212,2)</f>
        <v>0</v>
      </c>
      <c r="BL212" s="19" t="s">
        <v>144</v>
      </c>
      <c r="BM212" s="217" t="s">
        <v>302</v>
      </c>
    </row>
    <row r="213" s="2" customFormat="1">
      <c r="A213" s="40"/>
      <c r="B213" s="41"/>
      <c r="C213" s="42"/>
      <c r="D213" s="221" t="s">
        <v>270</v>
      </c>
      <c r="E213" s="42"/>
      <c r="F213" s="262" t="s">
        <v>271</v>
      </c>
      <c r="G213" s="42"/>
      <c r="H213" s="42"/>
      <c r="I213" s="263"/>
      <c r="J213" s="42"/>
      <c r="K213" s="42"/>
      <c r="L213" s="46"/>
      <c r="M213" s="264"/>
      <c r="N213" s="26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270</v>
      </c>
      <c r="AU213" s="19" t="s">
        <v>145</v>
      </c>
    </row>
    <row r="214" s="13" customFormat="1">
      <c r="A214" s="13"/>
      <c r="B214" s="219"/>
      <c r="C214" s="220"/>
      <c r="D214" s="221" t="s">
        <v>147</v>
      </c>
      <c r="E214" s="222" t="s">
        <v>19</v>
      </c>
      <c r="F214" s="223" t="s">
        <v>303</v>
      </c>
      <c r="G214" s="220"/>
      <c r="H214" s="222" t="s">
        <v>19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147</v>
      </c>
      <c r="AU214" s="229" t="s">
        <v>145</v>
      </c>
      <c r="AV214" s="13" t="s">
        <v>79</v>
      </c>
      <c r="AW214" s="13" t="s">
        <v>33</v>
      </c>
      <c r="AX214" s="13" t="s">
        <v>71</v>
      </c>
      <c r="AY214" s="229" t="s">
        <v>137</v>
      </c>
    </row>
    <row r="215" s="14" customFormat="1">
      <c r="A215" s="14"/>
      <c r="B215" s="230"/>
      <c r="C215" s="231"/>
      <c r="D215" s="221" t="s">
        <v>147</v>
      </c>
      <c r="E215" s="232" t="s">
        <v>19</v>
      </c>
      <c r="F215" s="233" t="s">
        <v>304</v>
      </c>
      <c r="G215" s="231"/>
      <c r="H215" s="234">
        <v>18.300000000000001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147</v>
      </c>
      <c r="AU215" s="240" t="s">
        <v>145</v>
      </c>
      <c r="AV215" s="14" t="s">
        <v>145</v>
      </c>
      <c r="AW215" s="14" t="s">
        <v>33</v>
      </c>
      <c r="AX215" s="14" t="s">
        <v>71</v>
      </c>
      <c r="AY215" s="240" t="s">
        <v>137</v>
      </c>
    </row>
    <row r="216" s="13" customFormat="1">
      <c r="A216" s="13"/>
      <c r="B216" s="219"/>
      <c r="C216" s="220"/>
      <c r="D216" s="221" t="s">
        <v>147</v>
      </c>
      <c r="E216" s="222" t="s">
        <v>19</v>
      </c>
      <c r="F216" s="223" t="s">
        <v>305</v>
      </c>
      <c r="G216" s="220"/>
      <c r="H216" s="222" t="s">
        <v>19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147</v>
      </c>
      <c r="AU216" s="229" t="s">
        <v>145</v>
      </c>
      <c r="AV216" s="13" t="s">
        <v>79</v>
      </c>
      <c r="AW216" s="13" t="s">
        <v>33</v>
      </c>
      <c r="AX216" s="13" t="s">
        <v>71</v>
      </c>
      <c r="AY216" s="229" t="s">
        <v>137</v>
      </c>
    </row>
    <row r="217" s="14" customFormat="1">
      <c r="A217" s="14"/>
      <c r="B217" s="230"/>
      <c r="C217" s="231"/>
      <c r="D217" s="221" t="s">
        <v>147</v>
      </c>
      <c r="E217" s="232" t="s">
        <v>19</v>
      </c>
      <c r="F217" s="233" t="s">
        <v>306</v>
      </c>
      <c r="G217" s="231"/>
      <c r="H217" s="234">
        <v>20.800000000000001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0" t="s">
        <v>147</v>
      </c>
      <c r="AU217" s="240" t="s">
        <v>145</v>
      </c>
      <c r="AV217" s="14" t="s">
        <v>145</v>
      </c>
      <c r="AW217" s="14" t="s">
        <v>33</v>
      </c>
      <c r="AX217" s="14" t="s">
        <v>71</v>
      </c>
      <c r="AY217" s="240" t="s">
        <v>137</v>
      </c>
    </row>
    <row r="218" s="15" customFormat="1">
      <c r="A218" s="15"/>
      <c r="B218" s="241"/>
      <c r="C218" s="242"/>
      <c r="D218" s="221" t="s">
        <v>147</v>
      </c>
      <c r="E218" s="243" t="s">
        <v>19</v>
      </c>
      <c r="F218" s="244" t="s">
        <v>188</v>
      </c>
      <c r="G218" s="242"/>
      <c r="H218" s="245">
        <v>39.100000000000001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1" t="s">
        <v>147</v>
      </c>
      <c r="AU218" s="251" t="s">
        <v>145</v>
      </c>
      <c r="AV218" s="15" t="s">
        <v>144</v>
      </c>
      <c r="AW218" s="15" t="s">
        <v>33</v>
      </c>
      <c r="AX218" s="15" t="s">
        <v>79</v>
      </c>
      <c r="AY218" s="251" t="s">
        <v>137</v>
      </c>
    </row>
    <row r="219" s="2" customFormat="1">
      <c r="A219" s="40"/>
      <c r="B219" s="41"/>
      <c r="C219" s="252" t="s">
        <v>307</v>
      </c>
      <c r="D219" s="252" t="s">
        <v>208</v>
      </c>
      <c r="E219" s="253" t="s">
        <v>308</v>
      </c>
      <c r="F219" s="254" t="s">
        <v>309</v>
      </c>
      <c r="G219" s="255" t="s">
        <v>142</v>
      </c>
      <c r="H219" s="256">
        <v>19.215</v>
      </c>
      <c r="I219" s="257"/>
      <c r="J219" s="258">
        <f>ROUND(I219*H219,2)</f>
        <v>0</v>
      </c>
      <c r="K219" s="254" t="s">
        <v>143</v>
      </c>
      <c r="L219" s="259"/>
      <c r="M219" s="260" t="s">
        <v>19</v>
      </c>
      <c r="N219" s="261" t="s">
        <v>43</v>
      </c>
      <c r="O219" s="86"/>
      <c r="P219" s="215">
        <f>O219*H219</f>
        <v>0</v>
      </c>
      <c r="Q219" s="215">
        <v>0.0023999999999999998</v>
      </c>
      <c r="R219" s="215">
        <f>Q219*H219</f>
        <v>0.046115999999999997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180</v>
      </c>
      <c r="AT219" s="217" t="s">
        <v>208</v>
      </c>
      <c r="AU219" s="217" t="s">
        <v>145</v>
      </c>
      <c r="AY219" s="19" t="s">
        <v>137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145</v>
      </c>
      <c r="BK219" s="218">
        <f>ROUND(I219*H219,2)</f>
        <v>0</v>
      </c>
      <c r="BL219" s="19" t="s">
        <v>144</v>
      </c>
      <c r="BM219" s="217" t="s">
        <v>310</v>
      </c>
    </row>
    <row r="220" s="13" customFormat="1">
      <c r="A220" s="13"/>
      <c r="B220" s="219"/>
      <c r="C220" s="220"/>
      <c r="D220" s="221" t="s">
        <v>147</v>
      </c>
      <c r="E220" s="222" t="s">
        <v>19</v>
      </c>
      <c r="F220" s="223" t="s">
        <v>303</v>
      </c>
      <c r="G220" s="220"/>
      <c r="H220" s="222" t="s">
        <v>19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147</v>
      </c>
      <c r="AU220" s="229" t="s">
        <v>145</v>
      </c>
      <c r="AV220" s="13" t="s">
        <v>79</v>
      </c>
      <c r="AW220" s="13" t="s">
        <v>33</v>
      </c>
      <c r="AX220" s="13" t="s">
        <v>71</v>
      </c>
      <c r="AY220" s="229" t="s">
        <v>137</v>
      </c>
    </row>
    <row r="221" s="14" customFormat="1">
      <c r="A221" s="14"/>
      <c r="B221" s="230"/>
      <c r="C221" s="231"/>
      <c r="D221" s="221" t="s">
        <v>147</v>
      </c>
      <c r="E221" s="232" t="s">
        <v>19</v>
      </c>
      <c r="F221" s="233" t="s">
        <v>304</v>
      </c>
      <c r="G221" s="231"/>
      <c r="H221" s="234">
        <v>18.300000000000001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0" t="s">
        <v>147</v>
      </c>
      <c r="AU221" s="240" t="s">
        <v>145</v>
      </c>
      <c r="AV221" s="14" t="s">
        <v>145</v>
      </c>
      <c r="AW221" s="14" t="s">
        <v>33</v>
      </c>
      <c r="AX221" s="14" t="s">
        <v>79</v>
      </c>
      <c r="AY221" s="240" t="s">
        <v>137</v>
      </c>
    </row>
    <row r="222" s="14" customFormat="1">
      <c r="A222" s="14"/>
      <c r="B222" s="230"/>
      <c r="C222" s="231"/>
      <c r="D222" s="221" t="s">
        <v>147</v>
      </c>
      <c r="E222" s="231"/>
      <c r="F222" s="233" t="s">
        <v>311</v>
      </c>
      <c r="G222" s="231"/>
      <c r="H222" s="234">
        <v>19.215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0" t="s">
        <v>147</v>
      </c>
      <c r="AU222" s="240" t="s">
        <v>145</v>
      </c>
      <c r="AV222" s="14" t="s">
        <v>145</v>
      </c>
      <c r="AW222" s="14" t="s">
        <v>4</v>
      </c>
      <c r="AX222" s="14" t="s">
        <v>79</v>
      </c>
      <c r="AY222" s="240" t="s">
        <v>137</v>
      </c>
    </row>
    <row r="223" s="2" customFormat="1">
      <c r="A223" s="40"/>
      <c r="B223" s="41"/>
      <c r="C223" s="252" t="s">
        <v>312</v>
      </c>
      <c r="D223" s="252" t="s">
        <v>208</v>
      </c>
      <c r="E223" s="253" t="s">
        <v>313</v>
      </c>
      <c r="F223" s="254" t="s">
        <v>314</v>
      </c>
      <c r="G223" s="255" t="s">
        <v>142</v>
      </c>
      <c r="H223" s="256">
        <v>21.84</v>
      </c>
      <c r="I223" s="257"/>
      <c r="J223" s="258">
        <f>ROUND(I223*H223,2)</f>
        <v>0</v>
      </c>
      <c r="K223" s="254" t="s">
        <v>143</v>
      </c>
      <c r="L223" s="259"/>
      <c r="M223" s="260" t="s">
        <v>19</v>
      </c>
      <c r="N223" s="261" t="s">
        <v>43</v>
      </c>
      <c r="O223" s="86"/>
      <c r="P223" s="215">
        <f>O223*H223</f>
        <v>0</v>
      </c>
      <c r="Q223" s="215">
        <v>0.0018</v>
      </c>
      <c r="R223" s="215">
        <f>Q223*H223</f>
        <v>0.039312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180</v>
      </c>
      <c r="AT223" s="217" t="s">
        <v>208</v>
      </c>
      <c r="AU223" s="217" t="s">
        <v>145</v>
      </c>
      <c r="AY223" s="19" t="s">
        <v>137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145</v>
      </c>
      <c r="BK223" s="218">
        <f>ROUND(I223*H223,2)</f>
        <v>0</v>
      </c>
      <c r="BL223" s="19" t="s">
        <v>144</v>
      </c>
      <c r="BM223" s="217" t="s">
        <v>315</v>
      </c>
    </row>
    <row r="224" s="13" customFormat="1">
      <c r="A224" s="13"/>
      <c r="B224" s="219"/>
      <c r="C224" s="220"/>
      <c r="D224" s="221" t="s">
        <v>147</v>
      </c>
      <c r="E224" s="222" t="s">
        <v>19</v>
      </c>
      <c r="F224" s="223" t="s">
        <v>305</v>
      </c>
      <c r="G224" s="220"/>
      <c r="H224" s="222" t="s">
        <v>19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9" t="s">
        <v>147</v>
      </c>
      <c r="AU224" s="229" t="s">
        <v>145</v>
      </c>
      <c r="AV224" s="13" t="s">
        <v>79</v>
      </c>
      <c r="AW224" s="13" t="s">
        <v>33</v>
      </c>
      <c r="AX224" s="13" t="s">
        <v>71</v>
      </c>
      <c r="AY224" s="229" t="s">
        <v>137</v>
      </c>
    </row>
    <row r="225" s="14" customFormat="1">
      <c r="A225" s="14"/>
      <c r="B225" s="230"/>
      <c r="C225" s="231"/>
      <c r="D225" s="221" t="s">
        <v>147</v>
      </c>
      <c r="E225" s="232" t="s">
        <v>19</v>
      </c>
      <c r="F225" s="233" t="s">
        <v>306</v>
      </c>
      <c r="G225" s="231"/>
      <c r="H225" s="234">
        <v>20.800000000000001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0" t="s">
        <v>147</v>
      </c>
      <c r="AU225" s="240" t="s">
        <v>145</v>
      </c>
      <c r="AV225" s="14" t="s">
        <v>145</v>
      </c>
      <c r="AW225" s="14" t="s">
        <v>33</v>
      </c>
      <c r="AX225" s="14" t="s">
        <v>79</v>
      </c>
      <c r="AY225" s="240" t="s">
        <v>137</v>
      </c>
    </row>
    <row r="226" s="14" customFormat="1">
      <c r="A226" s="14"/>
      <c r="B226" s="230"/>
      <c r="C226" s="231"/>
      <c r="D226" s="221" t="s">
        <v>147</v>
      </c>
      <c r="E226" s="231"/>
      <c r="F226" s="233" t="s">
        <v>316</v>
      </c>
      <c r="G226" s="231"/>
      <c r="H226" s="234">
        <v>21.84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147</v>
      </c>
      <c r="AU226" s="240" t="s">
        <v>145</v>
      </c>
      <c r="AV226" s="14" t="s">
        <v>145</v>
      </c>
      <c r="AW226" s="14" t="s">
        <v>4</v>
      </c>
      <c r="AX226" s="14" t="s">
        <v>79</v>
      </c>
      <c r="AY226" s="240" t="s">
        <v>137</v>
      </c>
    </row>
    <row r="227" s="2" customFormat="1">
      <c r="A227" s="40"/>
      <c r="B227" s="41"/>
      <c r="C227" s="206" t="s">
        <v>317</v>
      </c>
      <c r="D227" s="206" t="s">
        <v>139</v>
      </c>
      <c r="E227" s="207" t="s">
        <v>318</v>
      </c>
      <c r="F227" s="208" t="s">
        <v>319</v>
      </c>
      <c r="G227" s="209" t="s">
        <v>142</v>
      </c>
      <c r="H227" s="210">
        <v>126.39100000000001</v>
      </c>
      <c r="I227" s="211"/>
      <c r="J227" s="212">
        <f>ROUND(I227*H227,2)</f>
        <v>0</v>
      </c>
      <c r="K227" s="208" t="s">
        <v>143</v>
      </c>
      <c r="L227" s="46"/>
      <c r="M227" s="213" t="s">
        <v>19</v>
      </c>
      <c r="N227" s="214" t="s">
        <v>43</v>
      </c>
      <c r="O227" s="86"/>
      <c r="P227" s="215">
        <f>O227*H227</f>
        <v>0</v>
      </c>
      <c r="Q227" s="215">
        <v>0.00851616</v>
      </c>
      <c r="R227" s="215">
        <f>Q227*H227</f>
        <v>1.0763659785600002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144</v>
      </c>
      <c r="AT227" s="217" t="s">
        <v>139</v>
      </c>
      <c r="AU227" s="217" t="s">
        <v>145</v>
      </c>
      <c r="AY227" s="19" t="s">
        <v>137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145</v>
      </c>
      <c r="BK227" s="218">
        <f>ROUND(I227*H227,2)</f>
        <v>0</v>
      </c>
      <c r="BL227" s="19" t="s">
        <v>144</v>
      </c>
      <c r="BM227" s="217" t="s">
        <v>320</v>
      </c>
    </row>
    <row r="228" s="2" customFormat="1">
      <c r="A228" s="40"/>
      <c r="B228" s="41"/>
      <c r="C228" s="42"/>
      <c r="D228" s="221" t="s">
        <v>270</v>
      </c>
      <c r="E228" s="42"/>
      <c r="F228" s="262" t="s">
        <v>271</v>
      </c>
      <c r="G228" s="42"/>
      <c r="H228" s="42"/>
      <c r="I228" s="263"/>
      <c r="J228" s="42"/>
      <c r="K228" s="42"/>
      <c r="L228" s="46"/>
      <c r="M228" s="264"/>
      <c r="N228" s="26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270</v>
      </c>
      <c r="AU228" s="19" t="s">
        <v>145</v>
      </c>
    </row>
    <row r="229" s="13" customFormat="1">
      <c r="A229" s="13"/>
      <c r="B229" s="219"/>
      <c r="C229" s="220"/>
      <c r="D229" s="221" t="s">
        <v>147</v>
      </c>
      <c r="E229" s="222" t="s">
        <v>19</v>
      </c>
      <c r="F229" s="223" t="s">
        <v>292</v>
      </c>
      <c r="G229" s="220"/>
      <c r="H229" s="222" t="s">
        <v>19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9" t="s">
        <v>147</v>
      </c>
      <c r="AU229" s="229" t="s">
        <v>145</v>
      </c>
      <c r="AV229" s="13" t="s">
        <v>79</v>
      </c>
      <c r="AW229" s="13" t="s">
        <v>33</v>
      </c>
      <c r="AX229" s="13" t="s">
        <v>71</v>
      </c>
      <c r="AY229" s="229" t="s">
        <v>137</v>
      </c>
    </row>
    <row r="230" s="14" customFormat="1">
      <c r="A230" s="14"/>
      <c r="B230" s="230"/>
      <c r="C230" s="231"/>
      <c r="D230" s="221" t="s">
        <v>147</v>
      </c>
      <c r="E230" s="232" t="s">
        <v>19</v>
      </c>
      <c r="F230" s="233" t="s">
        <v>293</v>
      </c>
      <c r="G230" s="231"/>
      <c r="H230" s="234">
        <v>55.106000000000002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147</v>
      </c>
      <c r="AU230" s="240" t="s">
        <v>145</v>
      </c>
      <c r="AV230" s="14" t="s">
        <v>145</v>
      </c>
      <c r="AW230" s="14" t="s">
        <v>33</v>
      </c>
      <c r="AX230" s="14" t="s">
        <v>71</v>
      </c>
      <c r="AY230" s="240" t="s">
        <v>137</v>
      </c>
    </row>
    <row r="231" s="14" customFormat="1">
      <c r="A231" s="14"/>
      <c r="B231" s="230"/>
      <c r="C231" s="231"/>
      <c r="D231" s="221" t="s">
        <v>147</v>
      </c>
      <c r="E231" s="232" t="s">
        <v>19</v>
      </c>
      <c r="F231" s="233" t="s">
        <v>293</v>
      </c>
      <c r="G231" s="231"/>
      <c r="H231" s="234">
        <v>55.106000000000002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0" t="s">
        <v>147</v>
      </c>
      <c r="AU231" s="240" t="s">
        <v>145</v>
      </c>
      <c r="AV231" s="14" t="s">
        <v>145</v>
      </c>
      <c r="AW231" s="14" t="s">
        <v>33</v>
      </c>
      <c r="AX231" s="14" t="s">
        <v>71</v>
      </c>
      <c r="AY231" s="240" t="s">
        <v>137</v>
      </c>
    </row>
    <row r="232" s="14" customFormat="1">
      <c r="A232" s="14"/>
      <c r="B232" s="230"/>
      <c r="C232" s="231"/>
      <c r="D232" s="221" t="s">
        <v>147</v>
      </c>
      <c r="E232" s="232" t="s">
        <v>19</v>
      </c>
      <c r="F232" s="233" t="s">
        <v>294</v>
      </c>
      <c r="G232" s="231"/>
      <c r="H232" s="234">
        <v>29.504000000000001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147</v>
      </c>
      <c r="AU232" s="240" t="s">
        <v>145</v>
      </c>
      <c r="AV232" s="14" t="s">
        <v>145</v>
      </c>
      <c r="AW232" s="14" t="s">
        <v>33</v>
      </c>
      <c r="AX232" s="14" t="s">
        <v>71</v>
      </c>
      <c r="AY232" s="240" t="s">
        <v>137</v>
      </c>
    </row>
    <row r="233" s="16" customFormat="1">
      <c r="A233" s="16"/>
      <c r="B233" s="266"/>
      <c r="C233" s="267"/>
      <c r="D233" s="221" t="s">
        <v>147</v>
      </c>
      <c r="E233" s="268" t="s">
        <v>19</v>
      </c>
      <c r="F233" s="269" t="s">
        <v>291</v>
      </c>
      <c r="G233" s="267"/>
      <c r="H233" s="270">
        <v>139.71600000000001</v>
      </c>
      <c r="I233" s="271"/>
      <c r="J233" s="267"/>
      <c r="K233" s="267"/>
      <c r="L233" s="272"/>
      <c r="M233" s="273"/>
      <c r="N233" s="274"/>
      <c r="O233" s="274"/>
      <c r="P233" s="274"/>
      <c r="Q233" s="274"/>
      <c r="R233" s="274"/>
      <c r="S233" s="274"/>
      <c r="T233" s="275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76" t="s">
        <v>147</v>
      </c>
      <c r="AU233" s="276" t="s">
        <v>145</v>
      </c>
      <c r="AV233" s="16" t="s">
        <v>153</v>
      </c>
      <c r="AW233" s="16" t="s">
        <v>33</v>
      </c>
      <c r="AX233" s="16" t="s">
        <v>71</v>
      </c>
      <c r="AY233" s="276" t="s">
        <v>137</v>
      </c>
    </row>
    <row r="234" s="13" customFormat="1">
      <c r="A234" s="13"/>
      <c r="B234" s="219"/>
      <c r="C234" s="220"/>
      <c r="D234" s="221" t="s">
        <v>147</v>
      </c>
      <c r="E234" s="222" t="s">
        <v>19</v>
      </c>
      <c r="F234" s="223" t="s">
        <v>321</v>
      </c>
      <c r="G234" s="220"/>
      <c r="H234" s="222" t="s">
        <v>19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147</v>
      </c>
      <c r="AU234" s="229" t="s">
        <v>145</v>
      </c>
      <c r="AV234" s="13" t="s">
        <v>79</v>
      </c>
      <c r="AW234" s="13" t="s">
        <v>33</v>
      </c>
      <c r="AX234" s="13" t="s">
        <v>71</v>
      </c>
      <c r="AY234" s="229" t="s">
        <v>137</v>
      </c>
    </row>
    <row r="235" s="14" customFormat="1">
      <c r="A235" s="14"/>
      <c r="B235" s="230"/>
      <c r="C235" s="231"/>
      <c r="D235" s="221" t="s">
        <v>147</v>
      </c>
      <c r="E235" s="232" t="s">
        <v>19</v>
      </c>
      <c r="F235" s="233" t="s">
        <v>322</v>
      </c>
      <c r="G235" s="231"/>
      <c r="H235" s="234">
        <v>-18.824999999999999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0" t="s">
        <v>147</v>
      </c>
      <c r="AU235" s="240" t="s">
        <v>145</v>
      </c>
      <c r="AV235" s="14" t="s">
        <v>145</v>
      </c>
      <c r="AW235" s="14" t="s">
        <v>33</v>
      </c>
      <c r="AX235" s="14" t="s">
        <v>71</v>
      </c>
      <c r="AY235" s="240" t="s">
        <v>137</v>
      </c>
    </row>
    <row r="236" s="13" customFormat="1">
      <c r="A236" s="13"/>
      <c r="B236" s="219"/>
      <c r="C236" s="220"/>
      <c r="D236" s="221" t="s">
        <v>147</v>
      </c>
      <c r="E236" s="222" t="s">
        <v>19</v>
      </c>
      <c r="F236" s="223" t="s">
        <v>323</v>
      </c>
      <c r="G236" s="220"/>
      <c r="H236" s="222" t="s">
        <v>19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9" t="s">
        <v>147</v>
      </c>
      <c r="AU236" s="229" t="s">
        <v>145</v>
      </c>
      <c r="AV236" s="13" t="s">
        <v>79</v>
      </c>
      <c r="AW236" s="13" t="s">
        <v>33</v>
      </c>
      <c r="AX236" s="13" t="s">
        <v>71</v>
      </c>
      <c r="AY236" s="229" t="s">
        <v>137</v>
      </c>
    </row>
    <row r="237" s="14" customFormat="1">
      <c r="A237" s="14"/>
      <c r="B237" s="230"/>
      <c r="C237" s="231"/>
      <c r="D237" s="221" t="s">
        <v>147</v>
      </c>
      <c r="E237" s="232" t="s">
        <v>19</v>
      </c>
      <c r="F237" s="233" t="s">
        <v>324</v>
      </c>
      <c r="G237" s="231"/>
      <c r="H237" s="234">
        <v>4.5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0" t="s">
        <v>147</v>
      </c>
      <c r="AU237" s="240" t="s">
        <v>145</v>
      </c>
      <c r="AV237" s="14" t="s">
        <v>145</v>
      </c>
      <c r="AW237" s="14" t="s">
        <v>33</v>
      </c>
      <c r="AX237" s="14" t="s">
        <v>71</v>
      </c>
      <c r="AY237" s="240" t="s">
        <v>137</v>
      </c>
    </row>
    <row r="238" s="14" customFormat="1">
      <c r="A238" s="14"/>
      <c r="B238" s="230"/>
      <c r="C238" s="231"/>
      <c r="D238" s="221" t="s">
        <v>147</v>
      </c>
      <c r="E238" s="232" t="s">
        <v>19</v>
      </c>
      <c r="F238" s="233" t="s">
        <v>325</v>
      </c>
      <c r="G238" s="231"/>
      <c r="H238" s="234">
        <v>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147</v>
      </c>
      <c r="AU238" s="240" t="s">
        <v>145</v>
      </c>
      <c r="AV238" s="14" t="s">
        <v>145</v>
      </c>
      <c r="AW238" s="14" t="s">
        <v>33</v>
      </c>
      <c r="AX238" s="14" t="s">
        <v>71</v>
      </c>
      <c r="AY238" s="240" t="s">
        <v>137</v>
      </c>
    </row>
    <row r="239" s="15" customFormat="1">
      <c r="A239" s="15"/>
      <c r="B239" s="241"/>
      <c r="C239" s="242"/>
      <c r="D239" s="221" t="s">
        <v>147</v>
      </c>
      <c r="E239" s="243" t="s">
        <v>19</v>
      </c>
      <c r="F239" s="244" t="s">
        <v>188</v>
      </c>
      <c r="G239" s="242"/>
      <c r="H239" s="245">
        <v>126.39100000000001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1" t="s">
        <v>147</v>
      </c>
      <c r="AU239" s="251" t="s">
        <v>145</v>
      </c>
      <c r="AV239" s="15" t="s">
        <v>144</v>
      </c>
      <c r="AW239" s="15" t="s">
        <v>4</v>
      </c>
      <c r="AX239" s="15" t="s">
        <v>79</v>
      </c>
      <c r="AY239" s="251" t="s">
        <v>137</v>
      </c>
    </row>
    <row r="240" s="2" customFormat="1">
      <c r="A240" s="40"/>
      <c r="B240" s="41"/>
      <c r="C240" s="252" t="s">
        <v>326</v>
      </c>
      <c r="D240" s="252" t="s">
        <v>208</v>
      </c>
      <c r="E240" s="253" t="s">
        <v>327</v>
      </c>
      <c r="F240" s="254" t="s">
        <v>328</v>
      </c>
      <c r="G240" s="255" t="s">
        <v>142</v>
      </c>
      <c r="H240" s="256">
        <v>132.71100000000001</v>
      </c>
      <c r="I240" s="257"/>
      <c r="J240" s="258">
        <f>ROUND(I240*H240,2)</f>
        <v>0</v>
      </c>
      <c r="K240" s="254" t="s">
        <v>143</v>
      </c>
      <c r="L240" s="259"/>
      <c r="M240" s="260" t="s">
        <v>19</v>
      </c>
      <c r="N240" s="261" t="s">
        <v>43</v>
      </c>
      <c r="O240" s="86"/>
      <c r="P240" s="215">
        <f>O240*H240</f>
        <v>0</v>
      </c>
      <c r="Q240" s="215">
        <v>0.0030000000000000001</v>
      </c>
      <c r="R240" s="215">
        <f>Q240*H240</f>
        <v>0.39813300000000007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180</v>
      </c>
      <c r="AT240" s="217" t="s">
        <v>208</v>
      </c>
      <c r="AU240" s="217" t="s">
        <v>145</v>
      </c>
      <c r="AY240" s="19" t="s">
        <v>137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145</v>
      </c>
      <c r="BK240" s="218">
        <f>ROUND(I240*H240,2)</f>
        <v>0</v>
      </c>
      <c r="BL240" s="19" t="s">
        <v>144</v>
      </c>
      <c r="BM240" s="217" t="s">
        <v>329</v>
      </c>
    </row>
    <row r="241" s="14" customFormat="1">
      <c r="A241" s="14"/>
      <c r="B241" s="230"/>
      <c r="C241" s="231"/>
      <c r="D241" s="221" t="s">
        <v>147</v>
      </c>
      <c r="E241" s="231"/>
      <c r="F241" s="233" t="s">
        <v>330</v>
      </c>
      <c r="G241" s="231"/>
      <c r="H241" s="234">
        <v>132.71100000000001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0" t="s">
        <v>147</v>
      </c>
      <c r="AU241" s="240" t="s">
        <v>145</v>
      </c>
      <c r="AV241" s="14" t="s">
        <v>145</v>
      </c>
      <c r="AW241" s="14" t="s">
        <v>4</v>
      </c>
      <c r="AX241" s="14" t="s">
        <v>79</v>
      </c>
      <c r="AY241" s="240" t="s">
        <v>137</v>
      </c>
    </row>
    <row r="242" s="2" customFormat="1" ht="55.5" customHeight="1">
      <c r="A242" s="40"/>
      <c r="B242" s="41"/>
      <c r="C242" s="206" t="s">
        <v>331</v>
      </c>
      <c r="D242" s="206" t="s">
        <v>139</v>
      </c>
      <c r="E242" s="207" t="s">
        <v>332</v>
      </c>
      <c r="F242" s="208" t="s">
        <v>333</v>
      </c>
      <c r="G242" s="209" t="s">
        <v>334</v>
      </c>
      <c r="H242" s="210">
        <v>241.64500000000001</v>
      </c>
      <c r="I242" s="211"/>
      <c r="J242" s="212">
        <f>ROUND(I242*H242,2)</f>
        <v>0</v>
      </c>
      <c r="K242" s="208" t="s">
        <v>143</v>
      </c>
      <c r="L242" s="46"/>
      <c r="M242" s="213" t="s">
        <v>19</v>
      </c>
      <c r="N242" s="214" t="s">
        <v>43</v>
      </c>
      <c r="O242" s="86"/>
      <c r="P242" s="215">
        <f>O242*H242</f>
        <v>0</v>
      </c>
      <c r="Q242" s="215">
        <v>0.0033899999999999998</v>
      </c>
      <c r="R242" s="215">
        <f>Q242*H242</f>
        <v>0.81917655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144</v>
      </c>
      <c r="AT242" s="217" t="s">
        <v>139</v>
      </c>
      <c r="AU242" s="217" t="s">
        <v>145</v>
      </c>
      <c r="AY242" s="19" t="s">
        <v>137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145</v>
      </c>
      <c r="BK242" s="218">
        <f>ROUND(I242*H242,2)</f>
        <v>0</v>
      </c>
      <c r="BL242" s="19" t="s">
        <v>144</v>
      </c>
      <c r="BM242" s="217" t="s">
        <v>335</v>
      </c>
    </row>
    <row r="243" s="2" customFormat="1">
      <c r="A243" s="40"/>
      <c r="B243" s="41"/>
      <c r="C243" s="42"/>
      <c r="D243" s="221" t="s">
        <v>270</v>
      </c>
      <c r="E243" s="42"/>
      <c r="F243" s="262" t="s">
        <v>336</v>
      </c>
      <c r="G243" s="42"/>
      <c r="H243" s="42"/>
      <c r="I243" s="263"/>
      <c r="J243" s="42"/>
      <c r="K243" s="42"/>
      <c r="L243" s="46"/>
      <c r="M243" s="264"/>
      <c r="N243" s="26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270</v>
      </c>
      <c r="AU243" s="19" t="s">
        <v>145</v>
      </c>
    </row>
    <row r="244" s="13" customFormat="1">
      <c r="A244" s="13"/>
      <c r="B244" s="219"/>
      <c r="C244" s="220"/>
      <c r="D244" s="221" t="s">
        <v>147</v>
      </c>
      <c r="E244" s="222" t="s">
        <v>19</v>
      </c>
      <c r="F244" s="223" t="s">
        <v>337</v>
      </c>
      <c r="G244" s="220"/>
      <c r="H244" s="222" t="s">
        <v>19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147</v>
      </c>
      <c r="AU244" s="229" t="s">
        <v>145</v>
      </c>
      <c r="AV244" s="13" t="s">
        <v>79</v>
      </c>
      <c r="AW244" s="13" t="s">
        <v>33</v>
      </c>
      <c r="AX244" s="13" t="s">
        <v>71</v>
      </c>
      <c r="AY244" s="229" t="s">
        <v>137</v>
      </c>
    </row>
    <row r="245" s="14" customFormat="1">
      <c r="A245" s="14"/>
      <c r="B245" s="230"/>
      <c r="C245" s="231"/>
      <c r="D245" s="221" t="s">
        <v>147</v>
      </c>
      <c r="E245" s="232" t="s">
        <v>19</v>
      </c>
      <c r="F245" s="233" t="s">
        <v>338</v>
      </c>
      <c r="G245" s="231"/>
      <c r="H245" s="234">
        <v>216.53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0" t="s">
        <v>147</v>
      </c>
      <c r="AU245" s="240" t="s">
        <v>145</v>
      </c>
      <c r="AV245" s="14" t="s">
        <v>145</v>
      </c>
      <c r="AW245" s="14" t="s">
        <v>33</v>
      </c>
      <c r="AX245" s="14" t="s">
        <v>71</v>
      </c>
      <c r="AY245" s="240" t="s">
        <v>137</v>
      </c>
    </row>
    <row r="246" s="13" customFormat="1">
      <c r="A246" s="13"/>
      <c r="B246" s="219"/>
      <c r="C246" s="220"/>
      <c r="D246" s="221" t="s">
        <v>147</v>
      </c>
      <c r="E246" s="222" t="s">
        <v>19</v>
      </c>
      <c r="F246" s="223" t="s">
        <v>339</v>
      </c>
      <c r="G246" s="220"/>
      <c r="H246" s="222" t="s">
        <v>19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9" t="s">
        <v>147</v>
      </c>
      <c r="AU246" s="229" t="s">
        <v>145</v>
      </c>
      <c r="AV246" s="13" t="s">
        <v>79</v>
      </c>
      <c r="AW246" s="13" t="s">
        <v>33</v>
      </c>
      <c r="AX246" s="13" t="s">
        <v>71</v>
      </c>
      <c r="AY246" s="229" t="s">
        <v>137</v>
      </c>
    </row>
    <row r="247" s="14" customFormat="1">
      <c r="A247" s="14"/>
      <c r="B247" s="230"/>
      <c r="C247" s="231"/>
      <c r="D247" s="221" t="s">
        <v>147</v>
      </c>
      <c r="E247" s="232" t="s">
        <v>19</v>
      </c>
      <c r="F247" s="233" t="s">
        <v>340</v>
      </c>
      <c r="G247" s="231"/>
      <c r="H247" s="234">
        <v>25.114999999999998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147</v>
      </c>
      <c r="AU247" s="240" t="s">
        <v>145</v>
      </c>
      <c r="AV247" s="14" t="s">
        <v>145</v>
      </c>
      <c r="AW247" s="14" t="s">
        <v>33</v>
      </c>
      <c r="AX247" s="14" t="s">
        <v>71</v>
      </c>
      <c r="AY247" s="240" t="s">
        <v>137</v>
      </c>
    </row>
    <row r="248" s="15" customFormat="1">
      <c r="A248" s="15"/>
      <c r="B248" s="241"/>
      <c r="C248" s="242"/>
      <c r="D248" s="221" t="s">
        <v>147</v>
      </c>
      <c r="E248" s="243" t="s">
        <v>19</v>
      </c>
      <c r="F248" s="244" t="s">
        <v>188</v>
      </c>
      <c r="G248" s="242"/>
      <c r="H248" s="245">
        <v>241.64500000000001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1" t="s">
        <v>147</v>
      </c>
      <c r="AU248" s="251" t="s">
        <v>145</v>
      </c>
      <c r="AV248" s="15" t="s">
        <v>144</v>
      </c>
      <c r="AW248" s="15" t="s">
        <v>33</v>
      </c>
      <c r="AX248" s="15" t="s">
        <v>79</v>
      </c>
      <c r="AY248" s="251" t="s">
        <v>137</v>
      </c>
    </row>
    <row r="249" s="2" customFormat="1">
      <c r="A249" s="40"/>
      <c r="B249" s="41"/>
      <c r="C249" s="252" t="s">
        <v>341</v>
      </c>
      <c r="D249" s="252" t="s">
        <v>208</v>
      </c>
      <c r="E249" s="253" t="s">
        <v>342</v>
      </c>
      <c r="F249" s="254" t="s">
        <v>343</v>
      </c>
      <c r="G249" s="255" t="s">
        <v>142</v>
      </c>
      <c r="H249" s="256">
        <v>71.454999999999998</v>
      </c>
      <c r="I249" s="257"/>
      <c r="J249" s="258">
        <f>ROUND(I249*H249,2)</f>
        <v>0</v>
      </c>
      <c r="K249" s="254" t="s">
        <v>143</v>
      </c>
      <c r="L249" s="259"/>
      <c r="M249" s="260" t="s">
        <v>19</v>
      </c>
      <c r="N249" s="261" t="s">
        <v>43</v>
      </c>
      <c r="O249" s="86"/>
      <c r="P249" s="215">
        <f>O249*H249</f>
        <v>0</v>
      </c>
      <c r="Q249" s="215">
        <v>0.0015</v>
      </c>
      <c r="R249" s="215">
        <f>Q249*H249</f>
        <v>0.1071825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180</v>
      </c>
      <c r="AT249" s="217" t="s">
        <v>208</v>
      </c>
      <c r="AU249" s="217" t="s">
        <v>145</v>
      </c>
      <c r="AY249" s="19" t="s">
        <v>137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145</v>
      </c>
      <c r="BK249" s="218">
        <f>ROUND(I249*H249,2)</f>
        <v>0</v>
      </c>
      <c r="BL249" s="19" t="s">
        <v>144</v>
      </c>
      <c r="BM249" s="217" t="s">
        <v>344</v>
      </c>
    </row>
    <row r="250" s="13" customFormat="1">
      <c r="A250" s="13"/>
      <c r="B250" s="219"/>
      <c r="C250" s="220"/>
      <c r="D250" s="221" t="s">
        <v>147</v>
      </c>
      <c r="E250" s="222" t="s">
        <v>19</v>
      </c>
      <c r="F250" s="223" t="s">
        <v>337</v>
      </c>
      <c r="G250" s="220"/>
      <c r="H250" s="222" t="s">
        <v>19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9" t="s">
        <v>147</v>
      </c>
      <c r="AU250" s="229" t="s">
        <v>145</v>
      </c>
      <c r="AV250" s="13" t="s">
        <v>79</v>
      </c>
      <c r="AW250" s="13" t="s">
        <v>33</v>
      </c>
      <c r="AX250" s="13" t="s">
        <v>71</v>
      </c>
      <c r="AY250" s="229" t="s">
        <v>137</v>
      </c>
    </row>
    <row r="251" s="14" customFormat="1">
      <c r="A251" s="14"/>
      <c r="B251" s="230"/>
      <c r="C251" s="231"/>
      <c r="D251" s="221" t="s">
        <v>147</v>
      </c>
      <c r="E251" s="232" t="s">
        <v>19</v>
      </c>
      <c r="F251" s="233" t="s">
        <v>345</v>
      </c>
      <c r="G251" s="231"/>
      <c r="H251" s="234">
        <v>64.959000000000003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0" t="s">
        <v>147</v>
      </c>
      <c r="AU251" s="240" t="s">
        <v>145</v>
      </c>
      <c r="AV251" s="14" t="s">
        <v>145</v>
      </c>
      <c r="AW251" s="14" t="s">
        <v>33</v>
      </c>
      <c r="AX251" s="14" t="s">
        <v>79</v>
      </c>
      <c r="AY251" s="240" t="s">
        <v>137</v>
      </c>
    </row>
    <row r="252" s="14" customFormat="1">
      <c r="A252" s="14"/>
      <c r="B252" s="230"/>
      <c r="C252" s="231"/>
      <c r="D252" s="221" t="s">
        <v>147</v>
      </c>
      <c r="E252" s="231"/>
      <c r="F252" s="233" t="s">
        <v>346</v>
      </c>
      <c r="G252" s="231"/>
      <c r="H252" s="234">
        <v>71.454999999999998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0" t="s">
        <v>147</v>
      </c>
      <c r="AU252" s="240" t="s">
        <v>145</v>
      </c>
      <c r="AV252" s="14" t="s">
        <v>145</v>
      </c>
      <c r="AW252" s="14" t="s">
        <v>4</v>
      </c>
      <c r="AX252" s="14" t="s">
        <v>79</v>
      </c>
      <c r="AY252" s="240" t="s">
        <v>137</v>
      </c>
    </row>
    <row r="253" s="2" customFormat="1">
      <c r="A253" s="40"/>
      <c r="B253" s="41"/>
      <c r="C253" s="252" t="s">
        <v>347</v>
      </c>
      <c r="D253" s="252" t="s">
        <v>208</v>
      </c>
      <c r="E253" s="253" t="s">
        <v>348</v>
      </c>
      <c r="F253" s="254" t="s">
        <v>349</v>
      </c>
      <c r="G253" s="255" t="s">
        <v>142</v>
      </c>
      <c r="H253" s="256">
        <v>8.2889999999999997</v>
      </c>
      <c r="I253" s="257"/>
      <c r="J253" s="258">
        <f>ROUND(I253*H253,2)</f>
        <v>0</v>
      </c>
      <c r="K253" s="254" t="s">
        <v>143</v>
      </c>
      <c r="L253" s="259"/>
      <c r="M253" s="260" t="s">
        <v>19</v>
      </c>
      <c r="N253" s="261" t="s">
        <v>43</v>
      </c>
      <c r="O253" s="86"/>
      <c r="P253" s="215">
        <f>O253*H253</f>
        <v>0</v>
      </c>
      <c r="Q253" s="215">
        <v>0.0015</v>
      </c>
      <c r="R253" s="215">
        <f>Q253*H253</f>
        <v>0.0124335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180</v>
      </c>
      <c r="AT253" s="217" t="s">
        <v>208</v>
      </c>
      <c r="AU253" s="217" t="s">
        <v>145</v>
      </c>
      <c r="AY253" s="19" t="s">
        <v>137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145</v>
      </c>
      <c r="BK253" s="218">
        <f>ROUND(I253*H253,2)</f>
        <v>0</v>
      </c>
      <c r="BL253" s="19" t="s">
        <v>144</v>
      </c>
      <c r="BM253" s="217" t="s">
        <v>350</v>
      </c>
    </row>
    <row r="254" s="13" customFormat="1">
      <c r="A254" s="13"/>
      <c r="B254" s="219"/>
      <c r="C254" s="220"/>
      <c r="D254" s="221" t="s">
        <v>147</v>
      </c>
      <c r="E254" s="222" t="s">
        <v>19</v>
      </c>
      <c r="F254" s="223" t="s">
        <v>339</v>
      </c>
      <c r="G254" s="220"/>
      <c r="H254" s="222" t="s">
        <v>19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9" t="s">
        <v>147</v>
      </c>
      <c r="AU254" s="229" t="s">
        <v>145</v>
      </c>
      <c r="AV254" s="13" t="s">
        <v>79</v>
      </c>
      <c r="AW254" s="13" t="s">
        <v>33</v>
      </c>
      <c r="AX254" s="13" t="s">
        <v>71</v>
      </c>
      <c r="AY254" s="229" t="s">
        <v>137</v>
      </c>
    </row>
    <row r="255" s="14" customFormat="1">
      <c r="A255" s="14"/>
      <c r="B255" s="230"/>
      <c r="C255" s="231"/>
      <c r="D255" s="221" t="s">
        <v>147</v>
      </c>
      <c r="E255" s="232" t="s">
        <v>19</v>
      </c>
      <c r="F255" s="233" t="s">
        <v>351</v>
      </c>
      <c r="G255" s="231"/>
      <c r="H255" s="234">
        <v>7.5350000000000001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147</v>
      </c>
      <c r="AU255" s="240" t="s">
        <v>145</v>
      </c>
      <c r="AV255" s="14" t="s">
        <v>145</v>
      </c>
      <c r="AW255" s="14" t="s">
        <v>33</v>
      </c>
      <c r="AX255" s="14" t="s">
        <v>79</v>
      </c>
      <c r="AY255" s="240" t="s">
        <v>137</v>
      </c>
    </row>
    <row r="256" s="14" customFormat="1">
      <c r="A256" s="14"/>
      <c r="B256" s="230"/>
      <c r="C256" s="231"/>
      <c r="D256" s="221" t="s">
        <v>147</v>
      </c>
      <c r="E256" s="231"/>
      <c r="F256" s="233" t="s">
        <v>352</v>
      </c>
      <c r="G256" s="231"/>
      <c r="H256" s="234">
        <v>8.2889999999999997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147</v>
      </c>
      <c r="AU256" s="240" t="s">
        <v>145</v>
      </c>
      <c r="AV256" s="14" t="s">
        <v>145</v>
      </c>
      <c r="AW256" s="14" t="s">
        <v>4</v>
      </c>
      <c r="AX256" s="14" t="s">
        <v>79</v>
      </c>
      <c r="AY256" s="240" t="s">
        <v>137</v>
      </c>
    </row>
    <row r="257" s="2" customFormat="1">
      <c r="A257" s="40"/>
      <c r="B257" s="41"/>
      <c r="C257" s="206" t="s">
        <v>353</v>
      </c>
      <c r="D257" s="206" t="s">
        <v>139</v>
      </c>
      <c r="E257" s="207" t="s">
        <v>354</v>
      </c>
      <c r="F257" s="208" t="s">
        <v>355</v>
      </c>
      <c r="G257" s="209" t="s">
        <v>142</v>
      </c>
      <c r="H257" s="210">
        <v>10.958</v>
      </c>
      <c r="I257" s="211"/>
      <c r="J257" s="212">
        <f>ROUND(I257*H257,2)</f>
        <v>0</v>
      </c>
      <c r="K257" s="208" t="s">
        <v>143</v>
      </c>
      <c r="L257" s="46"/>
      <c r="M257" s="213" t="s">
        <v>19</v>
      </c>
      <c r="N257" s="214" t="s">
        <v>43</v>
      </c>
      <c r="O257" s="86"/>
      <c r="P257" s="215">
        <f>O257*H257</f>
        <v>0</v>
      </c>
      <c r="Q257" s="215">
        <v>0.0095169599999999997</v>
      </c>
      <c r="R257" s="215">
        <f>Q257*H257</f>
        <v>0.10428684768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144</v>
      </c>
      <c r="AT257" s="217" t="s">
        <v>139</v>
      </c>
      <c r="AU257" s="217" t="s">
        <v>145</v>
      </c>
      <c r="AY257" s="19" t="s">
        <v>137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145</v>
      </c>
      <c r="BK257" s="218">
        <f>ROUND(I257*H257,2)</f>
        <v>0</v>
      </c>
      <c r="BL257" s="19" t="s">
        <v>144</v>
      </c>
      <c r="BM257" s="217" t="s">
        <v>356</v>
      </c>
    </row>
    <row r="258" s="13" customFormat="1">
      <c r="A258" s="13"/>
      <c r="B258" s="219"/>
      <c r="C258" s="220"/>
      <c r="D258" s="221" t="s">
        <v>147</v>
      </c>
      <c r="E258" s="222" t="s">
        <v>19</v>
      </c>
      <c r="F258" s="223" t="s">
        <v>357</v>
      </c>
      <c r="G258" s="220"/>
      <c r="H258" s="222" t="s">
        <v>19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9" t="s">
        <v>147</v>
      </c>
      <c r="AU258" s="229" t="s">
        <v>145</v>
      </c>
      <c r="AV258" s="13" t="s">
        <v>79</v>
      </c>
      <c r="AW258" s="13" t="s">
        <v>33</v>
      </c>
      <c r="AX258" s="13" t="s">
        <v>71</v>
      </c>
      <c r="AY258" s="229" t="s">
        <v>137</v>
      </c>
    </row>
    <row r="259" s="14" customFormat="1">
      <c r="A259" s="14"/>
      <c r="B259" s="230"/>
      <c r="C259" s="231"/>
      <c r="D259" s="221" t="s">
        <v>147</v>
      </c>
      <c r="E259" s="232" t="s">
        <v>19</v>
      </c>
      <c r="F259" s="233" t="s">
        <v>358</v>
      </c>
      <c r="G259" s="231"/>
      <c r="H259" s="234">
        <v>4.3220000000000001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147</v>
      </c>
      <c r="AU259" s="240" t="s">
        <v>145</v>
      </c>
      <c r="AV259" s="14" t="s">
        <v>145</v>
      </c>
      <c r="AW259" s="14" t="s">
        <v>33</v>
      </c>
      <c r="AX259" s="14" t="s">
        <v>71</v>
      </c>
      <c r="AY259" s="240" t="s">
        <v>137</v>
      </c>
    </row>
    <row r="260" s="14" customFormat="1">
      <c r="A260" s="14"/>
      <c r="B260" s="230"/>
      <c r="C260" s="231"/>
      <c r="D260" s="221" t="s">
        <v>147</v>
      </c>
      <c r="E260" s="232" t="s">
        <v>19</v>
      </c>
      <c r="F260" s="233" t="s">
        <v>358</v>
      </c>
      <c r="G260" s="231"/>
      <c r="H260" s="234">
        <v>4.3220000000000001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0" t="s">
        <v>147</v>
      </c>
      <c r="AU260" s="240" t="s">
        <v>145</v>
      </c>
      <c r="AV260" s="14" t="s">
        <v>145</v>
      </c>
      <c r="AW260" s="14" t="s">
        <v>33</v>
      </c>
      <c r="AX260" s="14" t="s">
        <v>71</v>
      </c>
      <c r="AY260" s="240" t="s">
        <v>137</v>
      </c>
    </row>
    <row r="261" s="14" customFormat="1">
      <c r="A261" s="14"/>
      <c r="B261" s="230"/>
      <c r="C261" s="231"/>
      <c r="D261" s="221" t="s">
        <v>147</v>
      </c>
      <c r="E261" s="232" t="s">
        <v>19</v>
      </c>
      <c r="F261" s="233" t="s">
        <v>359</v>
      </c>
      <c r="G261" s="231"/>
      <c r="H261" s="234">
        <v>2.3140000000000001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147</v>
      </c>
      <c r="AU261" s="240" t="s">
        <v>145</v>
      </c>
      <c r="AV261" s="14" t="s">
        <v>145</v>
      </c>
      <c r="AW261" s="14" t="s">
        <v>33</v>
      </c>
      <c r="AX261" s="14" t="s">
        <v>71</v>
      </c>
      <c r="AY261" s="240" t="s">
        <v>137</v>
      </c>
    </row>
    <row r="262" s="15" customFormat="1">
      <c r="A262" s="15"/>
      <c r="B262" s="241"/>
      <c r="C262" s="242"/>
      <c r="D262" s="221" t="s">
        <v>147</v>
      </c>
      <c r="E262" s="243" t="s">
        <v>19</v>
      </c>
      <c r="F262" s="244" t="s">
        <v>188</v>
      </c>
      <c r="G262" s="242"/>
      <c r="H262" s="245">
        <v>10.958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1" t="s">
        <v>147</v>
      </c>
      <c r="AU262" s="251" t="s">
        <v>145</v>
      </c>
      <c r="AV262" s="15" t="s">
        <v>144</v>
      </c>
      <c r="AW262" s="15" t="s">
        <v>33</v>
      </c>
      <c r="AX262" s="15" t="s">
        <v>79</v>
      </c>
      <c r="AY262" s="251" t="s">
        <v>137</v>
      </c>
    </row>
    <row r="263" s="2" customFormat="1">
      <c r="A263" s="40"/>
      <c r="B263" s="41"/>
      <c r="C263" s="252" t="s">
        <v>360</v>
      </c>
      <c r="D263" s="252" t="s">
        <v>208</v>
      </c>
      <c r="E263" s="253" t="s">
        <v>361</v>
      </c>
      <c r="F263" s="254" t="s">
        <v>362</v>
      </c>
      <c r="G263" s="255" t="s">
        <v>142</v>
      </c>
      <c r="H263" s="256">
        <v>11.177</v>
      </c>
      <c r="I263" s="257"/>
      <c r="J263" s="258">
        <f>ROUND(I263*H263,2)</f>
        <v>0</v>
      </c>
      <c r="K263" s="254" t="s">
        <v>143</v>
      </c>
      <c r="L263" s="259"/>
      <c r="M263" s="260" t="s">
        <v>19</v>
      </c>
      <c r="N263" s="261" t="s">
        <v>43</v>
      </c>
      <c r="O263" s="86"/>
      <c r="P263" s="215">
        <f>O263*H263</f>
        <v>0</v>
      </c>
      <c r="Q263" s="215">
        <v>0.0135</v>
      </c>
      <c r="R263" s="215">
        <f>Q263*H263</f>
        <v>0.15088949999999998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180</v>
      </c>
      <c r="AT263" s="217" t="s">
        <v>208</v>
      </c>
      <c r="AU263" s="217" t="s">
        <v>145</v>
      </c>
      <c r="AY263" s="19" t="s">
        <v>137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145</v>
      </c>
      <c r="BK263" s="218">
        <f>ROUND(I263*H263,2)</f>
        <v>0</v>
      </c>
      <c r="BL263" s="19" t="s">
        <v>144</v>
      </c>
      <c r="BM263" s="217" t="s">
        <v>363</v>
      </c>
    </row>
    <row r="264" s="14" customFormat="1">
      <c r="A264" s="14"/>
      <c r="B264" s="230"/>
      <c r="C264" s="231"/>
      <c r="D264" s="221" t="s">
        <v>147</v>
      </c>
      <c r="E264" s="231"/>
      <c r="F264" s="233" t="s">
        <v>364</v>
      </c>
      <c r="G264" s="231"/>
      <c r="H264" s="234">
        <v>11.177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0" t="s">
        <v>147</v>
      </c>
      <c r="AU264" s="240" t="s">
        <v>145</v>
      </c>
      <c r="AV264" s="14" t="s">
        <v>145</v>
      </c>
      <c r="AW264" s="14" t="s">
        <v>4</v>
      </c>
      <c r="AX264" s="14" t="s">
        <v>79</v>
      </c>
      <c r="AY264" s="240" t="s">
        <v>137</v>
      </c>
    </row>
    <row r="265" s="2" customFormat="1">
      <c r="A265" s="40"/>
      <c r="B265" s="41"/>
      <c r="C265" s="206" t="s">
        <v>365</v>
      </c>
      <c r="D265" s="206" t="s">
        <v>139</v>
      </c>
      <c r="E265" s="207" t="s">
        <v>366</v>
      </c>
      <c r="F265" s="208" t="s">
        <v>367</v>
      </c>
      <c r="G265" s="209" t="s">
        <v>142</v>
      </c>
      <c r="H265" s="210">
        <v>966.43799999999999</v>
      </c>
      <c r="I265" s="211"/>
      <c r="J265" s="212">
        <f>ROUND(I265*H265,2)</f>
        <v>0</v>
      </c>
      <c r="K265" s="208" t="s">
        <v>143</v>
      </c>
      <c r="L265" s="46"/>
      <c r="M265" s="213" t="s">
        <v>19</v>
      </c>
      <c r="N265" s="214" t="s">
        <v>43</v>
      </c>
      <c r="O265" s="86"/>
      <c r="P265" s="215">
        <f>O265*H265</f>
        <v>0</v>
      </c>
      <c r="Q265" s="215">
        <v>0.0095969599999999999</v>
      </c>
      <c r="R265" s="215">
        <f>Q265*H265</f>
        <v>9.2748668284800004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144</v>
      </c>
      <c r="AT265" s="217" t="s">
        <v>139</v>
      </c>
      <c r="AU265" s="217" t="s">
        <v>145</v>
      </c>
      <c r="AY265" s="19" t="s">
        <v>137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145</v>
      </c>
      <c r="BK265" s="218">
        <f>ROUND(I265*H265,2)</f>
        <v>0</v>
      </c>
      <c r="BL265" s="19" t="s">
        <v>144</v>
      </c>
      <c r="BM265" s="217" t="s">
        <v>368</v>
      </c>
    </row>
    <row r="266" s="2" customFormat="1">
      <c r="A266" s="40"/>
      <c r="B266" s="41"/>
      <c r="C266" s="42"/>
      <c r="D266" s="221" t="s">
        <v>270</v>
      </c>
      <c r="E266" s="42"/>
      <c r="F266" s="262" t="s">
        <v>271</v>
      </c>
      <c r="G266" s="42"/>
      <c r="H266" s="42"/>
      <c r="I266" s="263"/>
      <c r="J266" s="42"/>
      <c r="K266" s="42"/>
      <c r="L266" s="46"/>
      <c r="M266" s="264"/>
      <c r="N266" s="26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270</v>
      </c>
      <c r="AU266" s="19" t="s">
        <v>145</v>
      </c>
    </row>
    <row r="267" s="13" customFormat="1">
      <c r="A267" s="13"/>
      <c r="B267" s="219"/>
      <c r="C267" s="220"/>
      <c r="D267" s="221" t="s">
        <v>147</v>
      </c>
      <c r="E267" s="222" t="s">
        <v>19</v>
      </c>
      <c r="F267" s="223" t="s">
        <v>286</v>
      </c>
      <c r="G267" s="220"/>
      <c r="H267" s="222" t="s">
        <v>19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147</v>
      </c>
      <c r="AU267" s="229" t="s">
        <v>145</v>
      </c>
      <c r="AV267" s="13" t="s">
        <v>79</v>
      </c>
      <c r="AW267" s="13" t="s">
        <v>33</v>
      </c>
      <c r="AX267" s="13" t="s">
        <v>71</v>
      </c>
      <c r="AY267" s="229" t="s">
        <v>137</v>
      </c>
    </row>
    <row r="268" s="14" customFormat="1">
      <c r="A268" s="14"/>
      <c r="B268" s="230"/>
      <c r="C268" s="231"/>
      <c r="D268" s="221" t="s">
        <v>147</v>
      </c>
      <c r="E268" s="232" t="s">
        <v>19</v>
      </c>
      <c r="F268" s="233" t="s">
        <v>369</v>
      </c>
      <c r="G268" s="231"/>
      <c r="H268" s="234">
        <v>497.29500000000002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0" t="s">
        <v>147</v>
      </c>
      <c r="AU268" s="240" t="s">
        <v>145</v>
      </c>
      <c r="AV268" s="14" t="s">
        <v>145</v>
      </c>
      <c r="AW268" s="14" t="s">
        <v>33</v>
      </c>
      <c r="AX268" s="14" t="s">
        <v>71</v>
      </c>
      <c r="AY268" s="240" t="s">
        <v>137</v>
      </c>
    </row>
    <row r="269" s="14" customFormat="1">
      <c r="A269" s="14"/>
      <c r="B269" s="230"/>
      <c r="C269" s="231"/>
      <c r="D269" s="221" t="s">
        <v>147</v>
      </c>
      <c r="E269" s="232" t="s">
        <v>19</v>
      </c>
      <c r="F269" s="233" t="s">
        <v>369</v>
      </c>
      <c r="G269" s="231"/>
      <c r="H269" s="234">
        <v>497.29500000000002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0" t="s">
        <v>147</v>
      </c>
      <c r="AU269" s="240" t="s">
        <v>145</v>
      </c>
      <c r="AV269" s="14" t="s">
        <v>145</v>
      </c>
      <c r="AW269" s="14" t="s">
        <v>33</v>
      </c>
      <c r="AX269" s="14" t="s">
        <v>71</v>
      </c>
      <c r="AY269" s="240" t="s">
        <v>137</v>
      </c>
    </row>
    <row r="270" s="14" customFormat="1">
      <c r="A270" s="14"/>
      <c r="B270" s="230"/>
      <c r="C270" s="231"/>
      <c r="D270" s="221" t="s">
        <v>147</v>
      </c>
      <c r="E270" s="232" t="s">
        <v>19</v>
      </c>
      <c r="F270" s="233" t="s">
        <v>370</v>
      </c>
      <c r="G270" s="231"/>
      <c r="H270" s="234">
        <v>267.61399999999998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147</v>
      </c>
      <c r="AU270" s="240" t="s">
        <v>145</v>
      </c>
      <c r="AV270" s="14" t="s">
        <v>145</v>
      </c>
      <c r="AW270" s="14" t="s">
        <v>33</v>
      </c>
      <c r="AX270" s="14" t="s">
        <v>71</v>
      </c>
      <c r="AY270" s="240" t="s">
        <v>137</v>
      </c>
    </row>
    <row r="271" s="13" customFormat="1">
      <c r="A271" s="13"/>
      <c r="B271" s="219"/>
      <c r="C271" s="220"/>
      <c r="D271" s="221" t="s">
        <v>147</v>
      </c>
      <c r="E271" s="222" t="s">
        <v>19</v>
      </c>
      <c r="F271" s="223" t="s">
        <v>371</v>
      </c>
      <c r="G271" s="220"/>
      <c r="H271" s="222" t="s">
        <v>19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29" t="s">
        <v>147</v>
      </c>
      <c r="AU271" s="229" t="s">
        <v>145</v>
      </c>
      <c r="AV271" s="13" t="s">
        <v>79</v>
      </c>
      <c r="AW271" s="13" t="s">
        <v>33</v>
      </c>
      <c r="AX271" s="13" t="s">
        <v>71</v>
      </c>
      <c r="AY271" s="229" t="s">
        <v>137</v>
      </c>
    </row>
    <row r="272" s="14" customFormat="1">
      <c r="A272" s="14"/>
      <c r="B272" s="230"/>
      <c r="C272" s="231"/>
      <c r="D272" s="221" t="s">
        <v>147</v>
      </c>
      <c r="E272" s="232" t="s">
        <v>19</v>
      </c>
      <c r="F272" s="233" t="s">
        <v>372</v>
      </c>
      <c r="G272" s="231"/>
      <c r="H272" s="234">
        <v>56.363999999999997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0" t="s">
        <v>147</v>
      </c>
      <c r="AU272" s="240" t="s">
        <v>145</v>
      </c>
      <c r="AV272" s="14" t="s">
        <v>145</v>
      </c>
      <c r="AW272" s="14" t="s">
        <v>33</v>
      </c>
      <c r="AX272" s="14" t="s">
        <v>71</v>
      </c>
      <c r="AY272" s="240" t="s">
        <v>137</v>
      </c>
    </row>
    <row r="273" s="16" customFormat="1">
      <c r="A273" s="16"/>
      <c r="B273" s="266"/>
      <c r="C273" s="267"/>
      <c r="D273" s="221" t="s">
        <v>147</v>
      </c>
      <c r="E273" s="268" t="s">
        <v>19</v>
      </c>
      <c r="F273" s="269" t="s">
        <v>291</v>
      </c>
      <c r="G273" s="267"/>
      <c r="H273" s="270">
        <v>1318.568</v>
      </c>
      <c r="I273" s="271"/>
      <c r="J273" s="267"/>
      <c r="K273" s="267"/>
      <c r="L273" s="272"/>
      <c r="M273" s="273"/>
      <c r="N273" s="274"/>
      <c r="O273" s="274"/>
      <c r="P273" s="274"/>
      <c r="Q273" s="274"/>
      <c r="R273" s="274"/>
      <c r="S273" s="274"/>
      <c r="T273" s="275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76" t="s">
        <v>147</v>
      </c>
      <c r="AU273" s="276" t="s">
        <v>145</v>
      </c>
      <c r="AV273" s="16" t="s">
        <v>153</v>
      </c>
      <c r="AW273" s="16" t="s">
        <v>33</v>
      </c>
      <c r="AX273" s="16" t="s">
        <v>71</v>
      </c>
      <c r="AY273" s="276" t="s">
        <v>137</v>
      </c>
    </row>
    <row r="274" s="13" customFormat="1">
      <c r="A274" s="13"/>
      <c r="B274" s="219"/>
      <c r="C274" s="220"/>
      <c r="D274" s="221" t="s">
        <v>147</v>
      </c>
      <c r="E274" s="222" t="s">
        <v>19</v>
      </c>
      <c r="F274" s="223" t="s">
        <v>373</v>
      </c>
      <c r="G274" s="220"/>
      <c r="H274" s="222" t="s">
        <v>19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9" t="s">
        <v>147</v>
      </c>
      <c r="AU274" s="229" t="s">
        <v>145</v>
      </c>
      <c r="AV274" s="13" t="s">
        <v>79</v>
      </c>
      <c r="AW274" s="13" t="s">
        <v>33</v>
      </c>
      <c r="AX274" s="13" t="s">
        <v>71</v>
      </c>
      <c r="AY274" s="229" t="s">
        <v>137</v>
      </c>
    </row>
    <row r="275" s="14" customFormat="1">
      <c r="A275" s="14"/>
      <c r="B275" s="230"/>
      <c r="C275" s="231"/>
      <c r="D275" s="221" t="s">
        <v>147</v>
      </c>
      <c r="E275" s="232" t="s">
        <v>19</v>
      </c>
      <c r="F275" s="233" t="s">
        <v>374</v>
      </c>
      <c r="G275" s="231"/>
      <c r="H275" s="234">
        <v>-352.13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0" t="s">
        <v>147</v>
      </c>
      <c r="AU275" s="240" t="s">
        <v>145</v>
      </c>
      <c r="AV275" s="14" t="s">
        <v>145</v>
      </c>
      <c r="AW275" s="14" t="s">
        <v>33</v>
      </c>
      <c r="AX275" s="14" t="s">
        <v>71</v>
      </c>
      <c r="AY275" s="240" t="s">
        <v>137</v>
      </c>
    </row>
    <row r="276" s="15" customFormat="1">
      <c r="A276" s="15"/>
      <c r="B276" s="241"/>
      <c r="C276" s="242"/>
      <c r="D276" s="221" t="s">
        <v>147</v>
      </c>
      <c r="E276" s="243" t="s">
        <v>19</v>
      </c>
      <c r="F276" s="244" t="s">
        <v>188</v>
      </c>
      <c r="G276" s="242"/>
      <c r="H276" s="245">
        <v>966.43799999999999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1" t="s">
        <v>147</v>
      </c>
      <c r="AU276" s="251" t="s">
        <v>145</v>
      </c>
      <c r="AV276" s="15" t="s">
        <v>144</v>
      </c>
      <c r="AW276" s="15" t="s">
        <v>4</v>
      </c>
      <c r="AX276" s="15" t="s">
        <v>79</v>
      </c>
      <c r="AY276" s="251" t="s">
        <v>137</v>
      </c>
    </row>
    <row r="277" s="2" customFormat="1">
      <c r="A277" s="40"/>
      <c r="B277" s="41"/>
      <c r="C277" s="252" t="s">
        <v>375</v>
      </c>
      <c r="D277" s="252" t="s">
        <v>208</v>
      </c>
      <c r="E277" s="253" t="s">
        <v>376</v>
      </c>
      <c r="F277" s="254" t="s">
        <v>377</v>
      </c>
      <c r="G277" s="255" t="s">
        <v>142</v>
      </c>
      <c r="H277" s="256">
        <v>1014.76</v>
      </c>
      <c r="I277" s="257"/>
      <c r="J277" s="258">
        <f>ROUND(I277*H277,2)</f>
        <v>0</v>
      </c>
      <c r="K277" s="254" t="s">
        <v>143</v>
      </c>
      <c r="L277" s="259"/>
      <c r="M277" s="260" t="s">
        <v>19</v>
      </c>
      <c r="N277" s="261" t="s">
        <v>43</v>
      </c>
      <c r="O277" s="86"/>
      <c r="P277" s="215">
        <f>O277*H277</f>
        <v>0</v>
      </c>
      <c r="Q277" s="215">
        <v>0.017999999999999999</v>
      </c>
      <c r="R277" s="215">
        <f>Q277*H277</f>
        <v>18.26568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180</v>
      </c>
      <c r="AT277" s="217" t="s">
        <v>208</v>
      </c>
      <c r="AU277" s="217" t="s">
        <v>145</v>
      </c>
      <c r="AY277" s="19" t="s">
        <v>137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145</v>
      </c>
      <c r="BK277" s="218">
        <f>ROUND(I277*H277,2)</f>
        <v>0</v>
      </c>
      <c r="BL277" s="19" t="s">
        <v>144</v>
      </c>
      <c r="BM277" s="217" t="s">
        <v>378</v>
      </c>
    </row>
    <row r="278" s="14" customFormat="1">
      <c r="A278" s="14"/>
      <c r="B278" s="230"/>
      <c r="C278" s="231"/>
      <c r="D278" s="221" t="s">
        <v>147</v>
      </c>
      <c r="E278" s="231"/>
      <c r="F278" s="233" t="s">
        <v>379</v>
      </c>
      <c r="G278" s="231"/>
      <c r="H278" s="234">
        <v>1014.76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147</v>
      </c>
      <c r="AU278" s="240" t="s">
        <v>145</v>
      </c>
      <c r="AV278" s="14" t="s">
        <v>145</v>
      </c>
      <c r="AW278" s="14" t="s">
        <v>4</v>
      </c>
      <c r="AX278" s="14" t="s">
        <v>79</v>
      </c>
      <c r="AY278" s="240" t="s">
        <v>137</v>
      </c>
    </row>
    <row r="279" s="2" customFormat="1">
      <c r="A279" s="40"/>
      <c r="B279" s="41"/>
      <c r="C279" s="206" t="s">
        <v>380</v>
      </c>
      <c r="D279" s="206" t="s">
        <v>139</v>
      </c>
      <c r="E279" s="207" t="s">
        <v>381</v>
      </c>
      <c r="F279" s="208" t="s">
        <v>382</v>
      </c>
      <c r="G279" s="209" t="s">
        <v>334</v>
      </c>
      <c r="H279" s="210">
        <v>594.88999999999999</v>
      </c>
      <c r="I279" s="211"/>
      <c r="J279" s="212">
        <f>ROUND(I279*H279,2)</f>
        <v>0</v>
      </c>
      <c r="K279" s="208" t="s">
        <v>143</v>
      </c>
      <c r="L279" s="46"/>
      <c r="M279" s="213" t="s">
        <v>19</v>
      </c>
      <c r="N279" s="214" t="s">
        <v>43</v>
      </c>
      <c r="O279" s="86"/>
      <c r="P279" s="215">
        <f>O279*H279</f>
        <v>0</v>
      </c>
      <c r="Q279" s="215">
        <v>0.0033899999999999998</v>
      </c>
      <c r="R279" s="215">
        <f>Q279*H279</f>
        <v>2.0166770999999999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144</v>
      </c>
      <c r="AT279" s="217" t="s">
        <v>139</v>
      </c>
      <c r="AU279" s="217" t="s">
        <v>145</v>
      </c>
      <c r="AY279" s="19" t="s">
        <v>137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145</v>
      </c>
      <c r="BK279" s="218">
        <f>ROUND(I279*H279,2)</f>
        <v>0</v>
      </c>
      <c r="BL279" s="19" t="s">
        <v>144</v>
      </c>
      <c r="BM279" s="217" t="s">
        <v>383</v>
      </c>
    </row>
    <row r="280" s="2" customFormat="1">
      <c r="A280" s="40"/>
      <c r="B280" s="41"/>
      <c r="C280" s="42"/>
      <c r="D280" s="221" t="s">
        <v>270</v>
      </c>
      <c r="E280" s="42"/>
      <c r="F280" s="262" t="s">
        <v>336</v>
      </c>
      <c r="G280" s="42"/>
      <c r="H280" s="42"/>
      <c r="I280" s="263"/>
      <c r="J280" s="42"/>
      <c r="K280" s="42"/>
      <c r="L280" s="46"/>
      <c r="M280" s="264"/>
      <c r="N280" s="265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270</v>
      </c>
      <c r="AU280" s="19" t="s">
        <v>145</v>
      </c>
    </row>
    <row r="281" s="13" customFormat="1">
      <c r="A281" s="13"/>
      <c r="B281" s="219"/>
      <c r="C281" s="220"/>
      <c r="D281" s="221" t="s">
        <v>147</v>
      </c>
      <c r="E281" s="222" t="s">
        <v>19</v>
      </c>
      <c r="F281" s="223" t="s">
        <v>384</v>
      </c>
      <c r="G281" s="220"/>
      <c r="H281" s="222" t="s">
        <v>19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9" t="s">
        <v>147</v>
      </c>
      <c r="AU281" s="229" t="s">
        <v>145</v>
      </c>
      <c r="AV281" s="13" t="s">
        <v>79</v>
      </c>
      <c r="AW281" s="13" t="s">
        <v>33</v>
      </c>
      <c r="AX281" s="13" t="s">
        <v>71</v>
      </c>
      <c r="AY281" s="229" t="s">
        <v>137</v>
      </c>
    </row>
    <row r="282" s="14" customFormat="1">
      <c r="A282" s="14"/>
      <c r="B282" s="230"/>
      <c r="C282" s="231"/>
      <c r="D282" s="221" t="s">
        <v>147</v>
      </c>
      <c r="E282" s="232" t="s">
        <v>19</v>
      </c>
      <c r="F282" s="233" t="s">
        <v>385</v>
      </c>
      <c r="G282" s="231"/>
      <c r="H282" s="234">
        <v>594.88999999999999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0" t="s">
        <v>147</v>
      </c>
      <c r="AU282" s="240" t="s">
        <v>145</v>
      </c>
      <c r="AV282" s="14" t="s">
        <v>145</v>
      </c>
      <c r="AW282" s="14" t="s">
        <v>33</v>
      </c>
      <c r="AX282" s="14" t="s">
        <v>79</v>
      </c>
      <c r="AY282" s="240" t="s">
        <v>137</v>
      </c>
    </row>
    <row r="283" s="2" customFormat="1">
      <c r="A283" s="40"/>
      <c r="B283" s="41"/>
      <c r="C283" s="252" t="s">
        <v>386</v>
      </c>
      <c r="D283" s="252" t="s">
        <v>208</v>
      </c>
      <c r="E283" s="253" t="s">
        <v>387</v>
      </c>
      <c r="F283" s="254" t="s">
        <v>388</v>
      </c>
      <c r="G283" s="255" t="s">
        <v>142</v>
      </c>
      <c r="H283" s="256">
        <v>196.31399999999999</v>
      </c>
      <c r="I283" s="257"/>
      <c r="J283" s="258">
        <f>ROUND(I283*H283,2)</f>
        <v>0</v>
      </c>
      <c r="K283" s="254" t="s">
        <v>143</v>
      </c>
      <c r="L283" s="259"/>
      <c r="M283" s="260" t="s">
        <v>19</v>
      </c>
      <c r="N283" s="261" t="s">
        <v>43</v>
      </c>
      <c r="O283" s="86"/>
      <c r="P283" s="215">
        <f>O283*H283</f>
        <v>0</v>
      </c>
      <c r="Q283" s="215">
        <v>0.0077499999999999999</v>
      </c>
      <c r="R283" s="215">
        <f>Q283*H283</f>
        <v>1.5214334999999999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180</v>
      </c>
      <c r="AT283" s="217" t="s">
        <v>208</v>
      </c>
      <c r="AU283" s="217" t="s">
        <v>145</v>
      </c>
      <c r="AY283" s="19" t="s">
        <v>137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145</v>
      </c>
      <c r="BK283" s="218">
        <f>ROUND(I283*H283,2)</f>
        <v>0</v>
      </c>
      <c r="BL283" s="19" t="s">
        <v>144</v>
      </c>
      <c r="BM283" s="217" t="s">
        <v>389</v>
      </c>
    </row>
    <row r="284" s="14" customFormat="1">
      <c r="A284" s="14"/>
      <c r="B284" s="230"/>
      <c r="C284" s="231"/>
      <c r="D284" s="221" t="s">
        <v>147</v>
      </c>
      <c r="E284" s="232" t="s">
        <v>19</v>
      </c>
      <c r="F284" s="233" t="s">
        <v>288</v>
      </c>
      <c r="G284" s="231"/>
      <c r="H284" s="234">
        <v>178.46700000000001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0" t="s">
        <v>147</v>
      </c>
      <c r="AU284" s="240" t="s">
        <v>145</v>
      </c>
      <c r="AV284" s="14" t="s">
        <v>145</v>
      </c>
      <c r="AW284" s="14" t="s">
        <v>33</v>
      </c>
      <c r="AX284" s="14" t="s">
        <v>79</v>
      </c>
      <c r="AY284" s="240" t="s">
        <v>137</v>
      </c>
    </row>
    <row r="285" s="14" customFormat="1">
      <c r="A285" s="14"/>
      <c r="B285" s="230"/>
      <c r="C285" s="231"/>
      <c r="D285" s="221" t="s">
        <v>147</v>
      </c>
      <c r="E285" s="231"/>
      <c r="F285" s="233" t="s">
        <v>390</v>
      </c>
      <c r="G285" s="231"/>
      <c r="H285" s="234">
        <v>196.31399999999999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0" t="s">
        <v>147</v>
      </c>
      <c r="AU285" s="240" t="s">
        <v>145</v>
      </c>
      <c r="AV285" s="14" t="s">
        <v>145</v>
      </c>
      <c r="AW285" s="14" t="s">
        <v>4</v>
      </c>
      <c r="AX285" s="14" t="s">
        <v>79</v>
      </c>
      <c r="AY285" s="240" t="s">
        <v>137</v>
      </c>
    </row>
    <row r="286" s="2" customFormat="1">
      <c r="A286" s="40"/>
      <c r="B286" s="41"/>
      <c r="C286" s="206" t="s">
        <v>391</v>
      </c>
      <c r="D286" s="206" t="s">
        <v>139</v>
      </c>
      <c r="E286" s="207" t="s">
        <v>392</v>
      </c>
      <c r="F286" s="208" t="s">
        <v>393</v>
      </c>
      <c r="G286" s="209" t="s">
        <v>142</v>
      </c>
      <c r="H286" s="210">
        <v>53.759999999999998</v>
      </c>
      <c r="I286" s="211"/>
      <c r="J286" s="212">
        <f>ROUND(I286*H286,2)</f>
        <v>0</v>
      </c>
      <c r="K286" s="208" t="s">
        <v>143</v>
      </c>
      <c r="L286" s="46"/>
      <c r="M286" s="213" t="s">
        <v>19</v>
      </c>
      <c r="N286" s="214" t="s">
        <v>43</v>
      </c>
      <c r="O286" s="86"/>
      <c r="P286" s="215">
        <f>O286*H286</f>
        <v>0</v>
      </c>
      <c r="Q286" s="215">
        <v>0.0133533</v>
      </c>
      <c r="R286" s="215">
        <f>Q286*H286</f>
        <v>0.71787340799999999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144</v>
      </c>
      <c r="AT286" s="217" t="s">
        <v>139</v>
      </c>
      <c r="AU286" s="217" t="s">
        <v>145</v>
      </c>
      <c r="AY286" s="19" t="s">
        <v>137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145</v>
      </c>
      <c r="BK286" s="218">
        <f>ROUND(I286*H286,2)</f>
        <v>0</v>
      </c>
      <c r="BL286" s="19" t="s">
        <v>144</v>
      </c>
      <c r="BM286" s="217" t="s">
        <v>394</v>
      </c>
    </row>
    <row r="287" s="2" customFormat="1">
      <c r="A287" s="40"/>
      <c r="B287" s="41"/>
      <c r="C287" s="42"/>
      <c r="D287" s="221" t="s">
        <v>270</v>
      </c>
      <c r="E287" s="42"/>
      <c r="F287" s="262" t="s">
        <v>271</v>
      </c>
      <c r="G287" s="42"/>
      <c r="H287" s="42"/>
      <c r="I287" s="263"/>
      <c r="J287" s="42"/>
      <c r="K287" s="42"/>
      <c r="L287" s="46"/>
      <c r="M287" s="264"/>
      <c r="N287" s="265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270</v>
      </c>
      <c r="AU287" s="19" t="s">
        <v>145</v>
      </c>
    </row>
    <row r="288" s="13" customFormat="1">
      <c r="A288" s="13"/>
      <c r="B288" s="219"/>
      <c r="C288" s="220"/>
      <c r="D288" s="221" t="s">
        <v>147</v>
      </c>
      <c r="E288" s="222" t="s">
        <v>19</v>
      </c>
      <c r="F288" s="223" t="s">
        <v>395</v>
      </c>
      <c r="G288" s="220"/>
      <c r="H288" s="222" t="s">
        <v>19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9" t="s">
        <v>147</v>
      </c>
      <c r="AU288" s="229" t="s">
        <v>145</v>
      </c>
      <c r="AV288" s="13" t="s">
        <v>79</v>
      </c>
      <c r="AW288" s="13" t="s">
        <v>33</v>
      </c>
      <c r="AX288" s="13" t="s">
        <v>71</v>
      </c>
      <c r="AY288" s="229" t="s">
        <v>137</v>
      </c>
    </row>
    <row r="289" s="14" customFormat="1">
      <c r="A289" s="14"/>
      <c r="B289" s="230"/>
      <c r="C289" s="231"/>
      <c r="D289" s="221" t="s">
        <v>147</v>
      </c>
      <c r="E289" s="232" t="s">
        <v>19</v>
      </c>
      <c r="F289" s="233" t="s">
        <v>396</v>
      </c>
      <c r="G289" s="231"/>
      <c r="H289" s="234">
        <v>53.759999999999998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0" t="s">
        <v>147</v>
      </c>
      <c r="AU289" s="240" t="s">
        <v>145</v>
      </c>
      <c r="AV289" s="14" t="s">
        <v>145</v>
      </c>
      <c r="AW289" s="14" t="s">
        <v>33</v>
      </c>
      <c r="AX289" s="14" t="s">
        <v>79</v>
      </c>
      <c r="AY289" s="240" t="s">
        <v>137</v>
      </c>
    </row>
    <row r="290" s="2" customFormat="1">
      <c r="A290" s="40"/>
      <c r="B290" s="41"/>
      <c r="C290" s="252" t="s">
        <v>397</v>
      </c>
      <c r="D290" s="252" t="s">
        <v>208</v>
      </c>
      <c r="E290" s="253" t="s">
        <v>398</v>
      </c>
      <c r="F290" s="254" t="s">
        <v>399</v>
      </c>
      <c r="G290" s="255" t="s">
        <v>142</v>
      </c>
      <c r="H290" s="256">
        <v>56.448</v>
      </c>
      <c r="I290" s="257"/>
      <c r="J290" s="258">
        <f>ROUND(I290*H290,2)</f>
        <v>0</v>
      </c>
      <c r="K290" s="254" t="s">
        <v>143</v>
      </c>
      <c r="L290" s="259"/>
      <c r="M290" s="260" t="s">
        <v>19</v>
      </c>
      <c r="N290" s="261" t="s">
        <v>43</v>
      </c>
      <c r="O290" s="86"/>
      <c r="P290" s="215">
        <f>O290*H290</f>
        <v>0</v>
      </c>
      <c r="Q290" s="215">
        <v>0.0011999999999999999</v>
      </c>
      <c r="R290" s="215">
        <f>Q290*H290</f>
        <v>0.067737599999999995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180</v>
      </c>
      <c r="AT290" s="217" t="s">
        <v>208</v>
      </c>
      <c r="AU290" s="217" t="s">
        <v>145</v>
      </c>
      <c r="AY290" s="19" t="s">
        <v>137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145</v>
      </c>
      <c r="BK290" s="218">
        <f>ROUND(I290*H290,2)</f>
        <v>0</v>
      </c>
      <c r="BL290" s="19" t="s">
        <v>144</v>
      </c>
      <c r="BM290" s="217" t="s">
        <v>400</v>
      </c>
    </row>
    <row r="291" s="14" customFormat="1">
      <c r="A291" s="14"/>
      <c r="B291" s="230"/>
      <c r="C291" s="231"/>
      <c r="D291" s="221" t="s">
        <v>147</v>
      </c>
      <c r="E291" s="231"/>
      <c r="F291" s="233" t="s">
        <v>401</v>
      </c>
      <c r="G291" s="231"/>
      <c r="H291" s="234">
        <v>56.448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0" t="s">
        <v>147</v>
      </c>
      <c r="AU291" s="240" t="s">
        <v>145</v>
      </c>
      <c r="AV291" s="14" t="s">
        <v>145</v>
      </c>
      <c r="AW291" s="14" t="s">
        <v>4</v>
      </c>
      <c r="AX291" s="14" t="s">
        <v>79</v>
      </c>
      <c r="AY291" s="240" t="s">
        <v>137</v>
      </c>
    </row>
    <row r="292" s="2" customFormat="1" ht="44.25" customHeight="1">
      <c r="A292" s="40"/>
      <c r="B292" s="41"/>
      <c r="C292" s="206" t="s">
        <v>402</v>
      </c>
      <c r="D292" s="206" t="s">
        <v>139</v>
      </c>
      <c r="E292" s="207" t="s">
        <v>403</v>
      </c>
      <c r="F292" s="208" t="s">
        <v>404</v>
      </c>
      <c r="G292" s="209" t="s">
        <v>142</v>
      </c>
      <c r="H292" s="210">
        <v>100.512</v>
      </c>
      <c r="I292" s="211"/>
      <c r="J292" s="212">
        <f>ROUND(I292*H292,2)</f>
        <v>0</v>
      </c>
      <c r="K292" s="208" t="s">
        <v>143</v>
      </c>
      <c r="L292" s="46"/>
      <c r="M292" s="213" t="s">
        <v>19</v>
      </c>
      <c r="N292" s="214" t="s">
        <v>43</v>
      </c>
      <c r="O292" s="86"/>
      <c r="P292" s="215">
        <f>O292*H292</f>
        <v>0</v>
      </c>
      <c r="Q292" s="215">
        <v>0.013354080000000001</v>
      </c>
      <c r="R292" s="215">
        <f>Q292*H292</f>
        <v>1.3422452889600001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144</v>
      </c>
      <c r="AT292" s="217" t="s">
        <v>139</v>
      </c>
      <c r="AU292" s="217" t="s">
        <v>145</v>
      </c>
      <c r="AY292" s="19" t="s">
        <v>137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145</v>
      </c>
      <c r="BK292" s="218">
        <f>ROUND(I292*H292,2)</f>
        <v>0</v>
      </c>
      <c r="BL292" s="19" t="s">
        <v>144</v>
      </c>
      <c r="BM292" s="217" t="s">
        <v>405</v>
      </c>
    </row>
    <row r="293" s="2" customFormat="1">
      <c r="A293" s="40"/>
      <c r="B293" s="41"/>
      <c r="C293" s="42"/>
      <c r="D293" s="221" t="s">
        <v>270</v>
      </c>
      <c r="E293" s="42"/>
      <c r="F293" s="262" t="s">
        <v>271</v>
      </c>
      <c r="G293" s="42"/>
      <c r="H293" s="42"/>
      <c r="I293" s="263"/>
      <c r="J293" s="42"/>
      <c r="K293" s="42"/>
      <c r="L293" s="46"/>
      <c r="M293" s="264"/>
      <c r="N293" s="265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270</v>
      </c>
      <c r="AU293" s="19" t="s">
        <v>145</v>
      </c>
    </row>
    <row r="294" s="13" customFormat="1">
      <c r="A294" s="13"/>
      <c r="B294" s="219"/>
      <c r="C294" s="220"/>
      <c r="D294" s="221" t="s">
        <v>147</v>
      </c>
      <c r="E294" s="222" t="s">
        <v>19</v>
      </c>
      <c r="F294" s="223" t="s">
        <v>395</v>
      </c>
      <c r="G294" s="220"/>
      <c r="H294" s="222" t="s">
        <v>19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9" t="s">
        <v>147</v>
      </c>
      <c r="AU294" s="229" t="s">
        <v>145</v>
      </c>
      <c r="AV294" s="13" t="s">
        <v>79</v>
      </c>
      <c r="AW294" s="13" t="s">
        <v>33</v>
      </c>
      <c r="AX294" s="13" t="s">
        <v>71</v>
      </c>
      <c r="AY294" s="229" t="s">
        <v>137</v>
      </c>
    </row>
    <row r="295" s="14" customFormat="1">
      <c r="A295" s="14"/>
      <c r="B295" s="230"/>
      <c r="C295" s="231"/>
      <c r="D295" s="221" t="s">
        <v>147</v>
      </c>
      <c r="E295" s="232" t="s">
        <v>19</v>
      </c>
      <c r="F295" s="233" t="s">
        <v>406</v>
      </c>
      <c r="G295" s="231"/>
      <c r="H295" s="234">
        <v>53.759999999999998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0" t="s">
        <v>147</v>
      </c>
      <c r="AU295" s="240" t="s">
        <v>145</v>
      </c>
      <c r="AV295" s="14" t="s">
        <v>145</v>
      </c>
      <c r="AW295" s="14" t="s">
        <v>33</v>
      </c>
      <c r="AX295" s="14" t="s">
        <v>71</v>
      </c>
      <c r="AY295" s="240" t="s">
        <v>137</v>
      </c>
    </row>
    <row r="296" s="14" customFormat="1">
      <c r="A296" s="14"/>
      <c r="B296" s="230"/>
      <c r="C296" s="231"/>
      <c r="D296" s="221" t="s">
        <v>147</v>
      </c>
      <c r="E296" s="232" t="s">
        <v>19</v>
      </c>
      <c r="F296" s="233" t="s">
        <v>407</v>
      </c>
      <c r="G296" s="231"/>
      <c r="H296" s="234">
        <v>108.864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0" t="s">
        <v>147</v>
      </c>
      <c r="AU296" s="240" t="s">
        <v>145</v>
      </c>
      <c r="AV296" s="14" t="s">
        <v>145</v>
      </c>
      <c r="AW296" s="14" t="s">
        <v>33</v>
      </c>
      <c r="AX296" s="14" t="s">
        <v>71</v>
      </c>
      <c r="AY296" s="240" t="s">
        <v>137</v>
      </c>
    </row>
    <row r="297" s="13" customFormat="1">
      <c r="A297" s="13"/>
      <c r="B297" s="219"/>
      <c r="C297" s="220"/>
      <c r="D297" s="221" t="s">
        <v>147</v>
      </c>
      <c r="E297" s="222" t="s">
        <v>19</v>
      </c>
      <c r="F297" s="223" t="s">
        <v>408</v>
      </c>
      <c r="G297" s="220"/>
      <c r="H297" s="222" t="s">
        <v>19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9" t="s">
        <v>147</v>
      </c>
      <c r="AU297" s="229" t="s">
        <v>145</v>
      </c>
      <c r="AV297" s="13" t="s">
        <v>79</v>
      </c>
      <c r="AW297" s="13" t="s">
        <v>33</v>
      </c>
      <c r="AX297" s="13" t="s">
        <v>71</v>
      </c>
      <c r="AY297" s="229" t="s">
        <v>137</v>
      </c>
    </row>
    <row r="298" s="14" customFormat="1">
      <c r="A298" s="14"/>
      <c r="B298" s="230"/>
      <c r="C298" s="231"/>
      <c r="D298" s="221" t="s">
        <v>147</v>
      </c>
      <c r="E298" s="232" t="s">
        <v>19</v>
      </c>
      <c r="F298" s="233" t="s">
        <v>409</v>
      </c>
      <c r="G298" s="231"/>
      <c r="H298" s="234">
        <v>-31.391999999999999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147</v>
      </c>
      <c r="AU298" s="240" t="s">
        <v>145</v>
      </c>
      <c r="AV298" s="14" t="s">
        <v>145</v>
      </c>
      <c r="AW298" s="14" t="s">
        <v>33</v>
      </c>
      <c r="AX298" s="14" t="s">
        <v>71</v>
      </c>
      <c r="AY298" s="240" t="s">
        <v>137</v>
      </c>
    </row>
    <row r="299" s="14" customFormat="1">
      <c r="A299" s="14"/>
      <c r="B299" s="230"/>
      <c r="C299" s="231"/>
      <c r="D299" s="221" t="s">
        <v>147</v>
      </c>
      <c r="E299" s="232" t="s">
        <v>19</v>
      </c>
      <c r="F299" s="233" t="s">
        <v>410</v>
      </c>
      <c r="G299" s="231"/>
      <c r="H299" s="234">
        <v>-30.719999999999999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0" t="s">
        <v>147</v>
      </c>
      <c r="AU299" s="240" t="s">
        <v>145</v>
      </c>
      <c r="AV299" s="14" t="s">
        <v>145</v>
      </c>
      <c r="AW299" s="14" t="s">
        <v>33</v>
      </c>
      <c r="AX299" s="14" t="s">
        <v>71</v>
      </c>
      <c r="AY299" s="240" t="s">
        <v>137</v>
      </c>
    </row>
    <row r="300" s="15" customFormat="1">
      <c r="A300" s="15"/>
      <c r="B300" s="241"/>
      <c r="C300" s="242"/>
      <c r="D300" s="221" t="s">
        <v>147</v>
      </c>
      <c r="E300" s="243" t="s">
        <v>19</v>
      </c>
      <c r="F300" s="244" t="s">
        <v>188</v>
      </c>
      <c r="G300" s="242"/>
      <c r="H300" s="245">
        <v>100.512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1" t="s">
        <v>147</v>
      </c>
      <c r="AU300" s="251" t="s">
        <v>145</v>
      </c>
      <c r="AV300" s="15" t="s">
        <v>144</v>
      </c>
      <c r="AW300" s="15" t="s">
        <v>33</v>
      </c>
      <c r="AX300" s="15" t="s">
        <v>79</v>
      </c>
      <c r="AY300" s="251" t="s">
        <v>137</v>
      </c>
    </row>
    <row r="301" s="2" customFormat="1">
      <c r="A301" s="40"/>
      <c r="B301" s="41"/>
      <c r="C301" s="252" t="s">
        <v>411</v>
      </c>
      <c r="D301" s="252" t="s">
        <v>208</v>
      </c>
      <c r="E301" s="253" t="s">
        <v>412</v>
      </c>
      <c r="F301" s="254" t="s">
        <v>413</v>
      </c>
      <c r="G301" s="255" t="s">
        <v>142</v>
      </c>
      <c r="H301" s="256">
        <v>105.538</v>
      </c>
      <c r="I301" s="257"/>
      <c r="J301" s="258">
        <f>ROUND(I301*H301,2)</f>
        <v>0</v>
      </c>
      <c r="K301" s="254" t="s">
        <v>143</v>
      </c>
      <c r="L301" s="259"/>
      <c r="M301" s="260" t="s">
        <v>19</v>
      </c>
      <c r="N301" s="261" t="s">
        <v>43</v>
      </c>
      <c r="O301" s="86"/>
      <c r="P301" s="215">
        <f>O301*H301</f>
        <v>0</v>
      </c>
      <c r="Q301" s="215">
        <v>0.0023999999999999998</v>
      </c>
      <c r="R301" s="215">
        <f>Q301*H301</f>
        <v>0.25329119999999999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180</v>
      </c>
      <c r="AT301" s="217" t="s">
        <v>208</v>
      </c>
      <c r="AU301" s="217" t="s">
        <v>145</v>
      </c>
      <c r="AY301" s="19" t="s">
        <v>137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145</v>
      </c>
      <c r="BK301" s="218">
        <f>ROUND(I301*H301,2)</f>
        <v>0</v>
      </c>
      <c r="BL301" s="19" t="s">
        <v>144</v>
      </c>
      <c r="BM301" s="217" t="s">
        <v>414</v>
      </c>
    </row>
    <row r="302" s="14" customFormat="1">
      <c r="A302" s="14"/>
      <c r="B302" s="230"/>
      <c r="C302" s="231"/>
      <c r="D302" s="221" t="s">
        <v>147</v>
      </c>
      <c r="E302" s="231"/>
      <c r="F302" s="233" t="s">
        <v>415</v>
      </c>
      <c r="G302" s="231"/>
      <c r="H302" s="234">
        <v>105.538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0" t="s">
        <v>147</v>
      </c>
      <c r="AU302" s="240" t="s">
        <v>145</v>
      </c>
      <c r="AV302" s="14" t="s">
        <v>145</v>
      </c>
      <c r="AW302" s="14" t="s">
        <v>4</v>
      </c>
      <c r="AX302" s="14" t="s">
        <v>79</v>
      </c>
      <c r="AY302" s="240" t="s">
        <v>137</v>
      </c>
    </row>
    <row r="303" s="2" customFormat="1">
      <c r="A303" s="40"/>
      <c r="B303" s="41"/>
      <c r="C303" s="206" t="s">
        <v>416</v>
      </c>
      <c r="D303" s="206" t="s">
        <v>139</v>
      </c>
      <c r="E303" s="207" t="s">
        <v>417</v>
      </c>
      <c r="F303" s="208" t="s">
        <v>418</v>
      </c>
      <c r="G303" s="209" t="s">
        <v>334</v>
      </c>
      <c r="H303" s="210">
        <v>126.66</v>
      </c>
      <c r="I303" s="211"/>
      <c r="J303" s="212">
        <f>ROUND(I303*H303,2)</f>
        <v>0</v>
      </c>
      <c r="K303" s="208" t="s">
        <v>143</v>
      </c>
      <c r="L303" s="46"/>
      <c r="M303" s="213" t="s">
        <v>19</v>
      </c>
      <c r="N303" s="214" t="s">
        <v>43</v>
      </c>
      <c r="O303" s="86"/>
      <c r="P303" s="215">
        <f>O303*H303</f>
        <v>0</v>
      </c>
      <c r="Q303" s="215">
        <v>3.0000000000000001E-05</v>
      </c>
      <c r="R303" s="215">
        <f>Q303*H303</f>
        <v>0.0037997999999999999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144</v>
      </c>
      <c r="AT303" s="217" t="s">
        <v>139</v>
      </c>
      <c r="AU303" s="217" t="s">
        <v>145</v>
      </c>
      <c r="AY303" s="19" t="s">
        <v>137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145</v>
      </c>
      <c r="BK303" s="218">
        <f>ROUND(I303*H303,2)</f>
        <v>0</v>
      </c>
      <c r="BL303" s="19" t="s">
        <v>144</v>
      </c>
      <c r="BM303" s="217" t="s">
        <v>419</v>
      </c>
    </row>
    <row r="304" s="13" customFormat="1">
      <c r="A304" s="13"/>
      <c r="B304" s="219"/>
      <c r="C304" s="220"/>
      <c r="D304" s="221" t="s">
        <v>147</v>
      </c>
      <c r="E304" s="222" t="s">
        <v>19</v>
      </c>
      <c r="F304" s="223" t="s">
        <v>420</v>
      </c>
      <c r="G304" s="220"/>
      <c r="H304" s="222" t="s">
        <v>19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9" t="s">
        <v>147</v>
      </c>
      <c r="AU304" s="229" t="s">
        <v>145</v>
      </c>
      <c r="AV304" s="13" t="s">
        <v>79</v>
      </c>
      <c r="AW304" s="13" t="s">
        <v>33</v>
      </c>
      <c r="AX304" s="13" t="s">
        <v>71</v>
      </c>
      <c r="AY304" s="229" t="s">
        <v>137</v>
      </c>
    </row>
    <row r="305" s="14" customFormat="1">
      <c r="A305" s="14"/>
      <c r="B305" s="230"/>
      <c r="C305" s="231"/>
      <c r="D305" s="221" t="s">
        <v>147</v>
      </c>
      <c r="E305" s="232" t="s">
        <v>19</v>
      </c>
      <c r="F305" s="233" t="s">
        <v>421</v>
      </c>
      <c r="G305" s="231"/>
      <c r="H305" s="234">
        <v>54.789999999999999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0" t="s">
        <v>147</v>
      </c>
      <c r="AU305" s="240" t="s">
        <v>145</v>
      </c>
      <c r="AV305" s="14" t="s">
        <v>145</v>
      </c>
      <c r="AW305" s="14" t="s">
        <v>33</v>
      </c>
      <c r="AX305" s="14" t="s">
        <v>71</v>
      </c>
      <c r="AY305" s="240" t="s">
        <v>137</v>
      </c>
    </row>
    <row r="306" s="14" customFormat="1">
      <c r="A306" s="14"/>
      <c r="B306" s="230"/>
      <c r="C306" s="231"/>
      <c r="D306" s="221" t="s">
        <v>147</v>
      </c>
      <c r="E306" s="232" t="s">
        <v>19</v>
      </c>
      <c r="F306" s="233" t="s">
        <v>422</v>
      </c>
      <c r="G306" s="231"/>
      <c r="H306" s="234">
        <v>17.079999999999998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0" t="s">
        <v>147</v>
      </c>
      <c r="AU306" s="240" t="s">
        <v>145</v>
      </c>
      <c r="AV306" s="14" t="s">
        <v>145</v>
      </c>
      <c r="AW306" s="14" t="s">
        <v>33</v>
      </c>
      <c r="AX306" s="14" t="s">
        <v>71</v>
      </c>
      <c r="AY306" s="240" t="s">
        <v>137</v>
      </c>
    </row>
    <row r="307" s="13" customFormat="1">
      <c r="A307" s="13"/>
      <c r="B307" s="219"/>
      <c r="C307" s="220"/>
      <c r="D307" s="221" t="s">
        <v>147</v>
      </c>
      <c r="E307" s="222" t="s">
        <v>19</v>
      </c>
      <c r="F307" s="223" t="s">
        <v>423</v>
      </c>
      <c r="G307" s="220"/>
      <c r="H307" s="222" t="s">
        <v>19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9" t="s">
        <v>147</v>
      </c>
      <c r="AU307" s="229" t="s">
        <v>145</v>
      </c>
      <c r="AV307" s="13" t="s">
        <v>79</v>
      </c>
      <c r="AW307" s="13" t="s">
        <v>33</v>
      </c>
      <c r="AX307" s="13" t="s">
        <v>71</v>
      </c>
      <c r="AY307" s="229" t="s">
        <v>137</v>
      </c>
    </row>
    <row r="308" s="14" customFormat="1">
      <c r="A308" s="14"/>
      <c r="B308" s="230"/>
      <c r="C308" s="231"/>
      <c r="D308" s="221" t="s">
        <v>147</v>
      </c>
      <c r="E308" s="232" t="s">
        <v>19</v>
      </c>
      <c r="F308" s="233" t="s">
        <v>421</v>
      </c>
      <c r="G308" s="231"/>
      <c r="H308" s="234">
        <v>54.789999999999999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0" t="s">
        <v>147</v>
      </c>
      <c r="AU308" s="240" t="s">
        <v>145</v>
      </c>
      <c r="AV308" s="14" t="s">
        <v>145</v>
      </c>
      <c r="AW308" s="14" t="s">
        <v>33</v>
      </c>
      <c r="AX308" s="14" t="s">
        <v>71</v>
      </c>
      <c r="AY308" s="240" t="s">
        <v>137</v>
      </c>
    </row>
    <row r="309" s="15" customFormat="1">
      <c r="A309" s="15"/>
      <c r="B309" s="241"/>
      <c r="C309" s="242"/>
      <c r="D309" s="221" t="s">
        <v>147</v>
      </c>
      <c r="E309" s="243" t="s">
        <v>19</v>
      </c>
      <c r="F309" s="244" t="s">
        <v>188</v>
      </c>
      <c r="G309" s="242"/>
      <c r="H309" s="245">
        <v>126.66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1" t="s">
        <v>147</v>
      </c>
      <c r="AU309" s="251" t="s">
        <v>145</v>
      </c>
      <c r="AV309" s="15" t="s">
        <v>144</v>
      </c>
      <c r="AW309" s="15" t="s">
        <v>33</v>
      </c>
      <c r="AX309" s="15" t="s">
        <v>79</v>
      </c>
      <c r="AY309" s="251" t="s">
        <v>137</v>
      </c>
    </row>
    <row r="310" s="2" customFormat="1">
      <c r="A310" s="40"/>
      <c r="B310" s="41"/>
      <c r="C310" s="252" t="s">
        <v>424</v>
      </c>
      <c r="D310" s="252" t="s">
        <v>208</v>
      </c>
      <c r="E310" s="253" t="s">
        <v>425</v>
      </c>
      <c r="F310" s="254" t="s">
        <v>426</v>
      </c>
      <c r="G310" s="255" t="s">
        <v>334</v>
      </c>
      <c r="H310" s="256">
        <v>75.463999999999999</v>
      </c>
      <c r="I310" s="257"/>
      <c r="J310" s="258">
        <f>ROUND(I310*H310,2)</f>
        <v>0</v>
      </c>
      <c r="K310" s="254" t="s">
        <v>143</v>
      </c>
      <c r="L310" s="259"/>
      <c r="M310" s="260" t="s">
        <v>19</v>
      </c>
      <c r="N310" s="261" t="s">
        <v>43</v>
      </c>
      <c r="O310" s="86"/>
      <c r="P310" s="215">
        <f>O310*H310</f>
        <v>0</v>
      </c>
      <c r="Q310" s="215">
        <v>0.00059999999999999995</v>
      </c>
      <c r="R310" s="215">
        <f>Q310*H310</f>
        <v>0.045278399999999996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180</v>
      </c>
      <c r="AT310" s="217" t="s">
        <v>208</v>
      </c>
      <c r="AU310" s="217" t="s">
        <v>145</v>
      </c>
      <c r="AY310" s="19" t="s">
        <v>137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145</v>
      </c>
      <c r="BK310" s="218">
        <f>ROUND(I310*H310,2)</f>
        <v>0</v>
      </c>
      <c r="BL310" s="19" t="s">
        <v>144</v>
      </c>
      <c r="BM310" s="217" t="s">
        <v>427</v>
      </c>
    </row>
    <row r="311" s="13" customFormat="1">
      <c r="A311" s="13"/>
      <c r="B311" s="219"/>
      <c r="C311" s="220"/>
      <c r="D311" s="221" t="s">
        <v>147</v>
      </c>
      <c r="E311" s="222" t="s">
        <v>19</v>
      </c>
      <c r="F311" s="223" t="s">
        <v>420</v>
      </c>
      <c r="G311" s="220"/>
      <c r="H311" s="222" t="s">
        <v>19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9" t="s">
        <v>147</v>
      </c>
      <c r="AU311" s="229" t="s">
        <v>145</v>
      </c>
      <c r="AV311" s="13" t="s">
        <v>79</v>
      </c>
      <c r="AW311" s="13" t="s">
        <v>33</v>
      </c>
      <c r="AX311" s="13" t="s">
        <v>71</v>
      </c>
      <c r="AY311" s="229" t="s">
        <v>137</v>
      </c>
    </row>
    <row r="312" s="14" customFormat="1">
      <c r="A312" s="14"/>
      <c r="B312" s="230"/>
      <c r="C312" s="231"/>
      <c r="D312" s="221" t="s">
        <v>147</v>
      </c>
      <c r="E312" s="232" t="s">
        <v>19</v>
      </c>
      <c r="F312" s="233" t="s">
        <v>421</v>
      </c>
      <c r="G312" s="231"/>
      <c r="H312" s="234">
        <v>54.789999999999999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0" t="s">
        <v>147</v>
      </c>
      <c r="AU312" s="240" t="s">
        <v>145</v>
      </c>
      <c r="AV312" s="14" t="s">
        <v>145</v>
      </c>
      <c r="AW312" s="14" t="s">
        <v>33</v>
      </c>
      <c r="AX312" s="14" t="s">
        <v>71</v>
      </c>
      <c r="AY312" s="240" t="s">
        <v>137</v>
      </c>
    </row>
    <row r="313" s="14" customFormat="1">
      <c r="A313" s="14"/>
      <c r="B313" s="230"/>
      <c r="C313" s="231"/>
      <c r="D313" s="221" t="s">
        <v>147</v>
      </c>
      <c r="E313" s="232" t="s">
        <v>19</v>
      </c>
      <c r="F313" s="233" t="s">
        <v>422</v>
      </c>
      <c r="G313" s="231"/>
      <c r="H313" s="234">
        <v>17.079999999999998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0" t="s">
        <v>147</v>
      </c>
      <c r="AU313" s="240" t="s">
        <v>145</v>
      </c>
      <c r="AV313" s="14" t="s">
        <v>145</v>
      </c>
      <c r="AW313" s="14" t="s">
        <v>33</v>
      </c>
      <c r="AX313" s="14" t="s">
        <v>71</v>
      </c>
      <c r="AY313" s="240" t="s">
        <v>137</v>
      </c>
    </row>
    <row r="314" s="15" customFormat="1">
      <c r="A314" s="15"/>
      <c r="B314" s="241"/>
      <c r="C314" s="242"/>
      <c r="D314" s="221" t="s">
        <v>147</v>
      </c>
      <c r="E314" s="243" t="s">
        <v>19</v>
      </c>
      <c r="F314" s="244" t="s">
        <v>188</v>
      </c>
      <c r="G314" s="242"/>
      <c r="H314" s="245">
        <v>71.870000000000005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1" t="s">
        <v>147</v>
      </c>
      <c r="AU314" s="251" t="s">
        <v>145</v>
      </c>
      <c r="AV314" s="15" t="s">
        <v>144</v>
      </c>
      <c r="AW314" s="15" t="s">
        <v>33</v>
      </c>
      <c r="AX314" s="15" t="s">
        <v>79</v>
      </c>
      <c r="AY314" s="251" t="s">
        <v>137</v>
      </c>
    </row>
    <row r="315" s="14" customFormat="1">
      <c r="A315" s="14"/>
      <c r="B315" s="230"/>
      <c r="C315" s="231"/>
      <c r="D315" s="221" t="s">
        <v>147</v>
      </c>
      <c r="E315" s="231"/>
      <c r="F315" s="233" t="s">
        <v>428</v>
      </c>
      <c r="G315" s="231"/>
      <c r="H315" s="234">
        <v>75.463999999999999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0" t="s">
        <v>147</v>
      </c>
      <c r="AU315" s="240" t="s">
        <v>145</v>
      </c>
      <c r="AV315" s="14" t="s">
        <v>145</v>
      </c>
      <c r="AW315" s="14" t="s">
        <v>4</v>
      </c>
      <c r="AX315" s="14" t="s">
        <v>79</v>
      </c>
      <c r="AY315" s="240" t="s">
        <v>137</v>
      </c>
    </row>
    <row r="316" s="2" customFormat="1">
      <c r="A316" s="40"/>
      <c r="B316" s="41"/>
      <c r="C316" s="252" t="s">
        <v>429</v>
      </c>
      <c r="D316" s="252" t="s">
        <v>208</v>
      </c>
      <c r="E316" s="253" t="s">
        <v>430</v>
      </c>
      <c r="F316" s="254" t="s">
        <v>431</v>
      </c>
      <c r="G316" s="255" t="s">
        <v>334</v>
      </c>
      <c r="H316" s="256">
        <v>57.530000000000001</v>
      </c>
      <c r="I316" s="257"/>
      <c r="J316" s="258">
        <f>ROUND(I316*H316,2)</f>
        <v>0</v>
      </c>
      <c r="K316" s="254" t="s">
        <v>143</v>
      </c>
      <c r="L316" s="259"/>
      <c r="M316" s="260" t="s">
        <v>19</v>
      </c>
      <c r="N316" s="261" t="s">
        <v>43</v>
      </c>
      <c r="O316" s="86"/>
      <c r="P316" s="215">
        <f>O316*H316</f>
        <v>0</v>
      </c>
      <c r="Q316" s="215">
        <v>0.00032000000000000003</v>
      </c>
      <c r="R316" s="215">
        <f>Q316*H316</f>
        <v>0.018409600000000002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180</v>
      </c>
      <c r="AT316" s="217" t="s">
        <v>208</v>
      </c>
      <c r="AU316" s="217" t="s">
        <v>145</v>
      </c>
      <c r="AY316" s="19" t="s">
        <v>137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145</v>
      </c>
      <c r="BK316" s="218">
        <f>ROUND(I316*H316,2)</f>
        <v>0</v>
      </c>
      <c r="BL316" s="19" t="s">
        <v>144</v>
      </c>
      <c r="BM316" s="217" t="s">
        <v>432</v>
      </c>
    </row>
    <row r="317" s="13" customFormat="1">
      <c r="A317" s="13"/>
      <c r="B317" s="219"/>
      <c r="C317" s="220"/>
      <c r="D317" s="221" t="s">
        <v>147</v>
      </c>
      <c r="E317" s="222" t="s">
        <v>19</v>
      </c>
      <c r="F317" s="223" t="s">
        <v>423</v>
      </c>
      <c r="G317" s="220"/>
      <c r="H317" s="222" t="s">
        <v>19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9" t="s">
        <v>147</v>
      </c>
      <c r="AU317" s="229" t="s">
        <v>145</v>
      </c>
      <c r="AV317" s="13" t="s">
        <v>79</v>
      </c>
      <c r="AW317" s="13" t="s">
        <v>33</v>
      </c>
      <c r="AX317" s="13" t="s">
        <v>71</v>
      </c>
      <c r="AY317" s="229" t="s">
        <v>137</v>
      </c>
    </row>
    <row r="318" s="14" customFormat="1">
      <c r="A318" s="14"/>
      <c r="B318" s="230"/>
      <c r="C318" s="231"/>
      <c r="D318" s="221" t="s">
        <v>147</v>
      </c>
      <c r="E318" s="232" t="s">
        <v>19</v>
      </c>
      <c r="F318" s="233" t="s">
        <v>421</v>
      </c>
      <c r="G318" s="231"/>
      <c r="H318" s="234">
        <v>54.789999999999999</v>
      </c>
      <c r="I318" s="235"/>
      <c r="J318" s="231"/>
      <c r="K318" s="231"/>
      <c r="L318" s="236"/>
      <c r="M318" s="237"/>
      <c r="N318" s="238"/>
      <c r="O318" s="238"/>
      <c r="P318" s="238"/>
      <c r="Q318" s="238"/>
      <c r="R318" s="238"/>
      <c r="S318" s="238"/>
      <c r="T318" s="23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0" t="s">
        <v>147</v>
      </c>
      <c r="AU318" s="240" t="s">
        <v>145</v>
      </c>
      <c r="AV318" s="14" t="s">
        <v>145</v>
      </c>
      <c r="AW318" s="14" t="s">
        <v>33</v>
      </c>
      <c r="AX318" s="14" t="s">
        <v>79</v>
      </c>
      <c r="AY318" s="240" t="s">
        <v>137</v>
      </c>
    </row>
    <row r="319" s="14" customFormat="1">
      <c r="A319" s="14"/>
      <c r="B319" s="230"/>
      <c r="C319" s="231"/>
      <c r="D319" s="221" t="s">
        <v>147</v>
      </c>
      <c r="E319" s="231"/>
      <c r="F319" s="233" t="s">
        <v>433</v>
      </c>
      <c r="G319" s="231"/>
      <c r="H319" s="234">
        <v>57.530000000000001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0" t="s">
        <v>147</v>
      </c>
      <c r="AU319" s="240" t="s">
        <v>145</v>
      </c>
      <c r="AV319" s="14" t="s">
        <v>145</v>
      </c>
      <c r="AW319" s="14" t="s">
        <v>4</v>
      </c>
      <c r="AX319" s="14" t="s">
        <v>79</v>
      </c>
      <c r="AY319" s="240" t="s">
        <v>137</v>
      </c>
    </row>
    <row r="320" s="2" customFormat="1">
      <c r="A320" s="40"/>
      <c r="B320" s="41"/>
      <c r="C320" s="206" t="s">
        <v>434</v>
      </c>
      <c r="D320" s="206" t="s">
        <v>139</v>
      </c>
      <c r="E320" s="207" t="s">
        <v>435</v>
      </c>
      <c r="F320" s="208" t="s">
        <v>436</v>
      </c>
      <c r="G320" s="209" t="s">
        <v>334</v>
      </c>
      <c r="H320" s="210">
        <v>49.359999999999999</v>
      </c>
      <c r="I320" s="211"/>
      <c r="J320" s="212">
        <f>ROUND(I320*H320,2)</f>
        <v>0</v>
      </c>
      <c r="K320" s="208" t="s">
        <v>143</v>
      </c>
      <c r="L320" s="46"/>
      <c r="M320" s="213" t="s">
        <v>19</v>
      </c>
      <c r="N320" s="214" t="s">
        <v>43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144</v>
      </c>
      <c r="AT320" s="217" t="s">
        <v>139</v>
      </c>
      <c r="AU320" s="217" t="s">
        <v>145</v>
      </c>
      <c r="AY320" s="19" t="s">
        <v>137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145</v>
      </c>
      <c r="BK320" s="218">
        <f>ROUND(I320*H320,2)</f>
        <v>0</v>
      </c>
      <c r="BL320" s="19" t="s">
        <v>144</v>
      </c>
      <c r="BM320" s="217" t="s">
        <v>437</v>
      </c>
    </row>
    <row r="321" s="14" customFormat="1">
      <c r="A321" s="14"/>
      <c r="B321" s="230"/>
      <c r="C321" s="231"/>
      <c r="D321" s="221" t="s">
        <v>147</v>
      </c>
      <c r="E321" s="232" t="s">
        <v>19</v>
      </c>
      <c r="F321" s="233" t="s">
        <v>438</v>
      </c>
      <c r="G321" s="231"/>
      <c r="H321" s="234">
        <v>49.359999999999999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0" t="s">
        <v>147</v>
      </c>
      <c r="AU321" s="240" t="s">
        <v>145</v>
      </c>
      <c r="AV321" s="14" t="s">
        <v>145</v>
      </c>
      <c r="AW321" s="14" t="s">
        <v>33</v>
      </c>
      <c r="AX321" s="14" t="s">
        <v>79</v>
      </c>
      <c r="AY321" s="240" t="s">
        <v>137</v>
      </c>
    </row>
    <row r="322" s="2" customFormat="1">
      <c r="A322" s="40"/>
      <c r="B322" s="41"/>
      <c r="C322" s="252" t="s">
        <v>439</v>
      </c>
      <c r="D322" s="252" t="s">
        <v>208</v>
      </c>
      <c r="E322" s="253" t="s">
        <v>440</v>
      </c>
      <c r="F322" s="254" t="s">
        <v>441</v>
      </c>
      <c r="G322" s="255" t="s">
        <v>334</v>
      </c>
      <c r="H322" s="256">
        <v>51.828000000000003</v>
      </c>
      <c r="I322" s="257"/>
      <c r="J322" s="258">
        <f>ROUND(I322*H322,2)</f>
        <v>0</v>
      </c>
      <c r="K322" s="254" t="s">
        <v>143</v>
      </c>
      <c r="L322" s="259"/>
      <c r="M322" s="260" t="s">
        <v>19</v>
      </c>
      <c r="N322" s="261" t="s">
        <v>43</v>
      </c>
      <c r="O322" s="86"/>
      <c r="P322" s="215">
        <f>O322*H322</f>
        <v>0</v>
      </c>
      <c r="Q322" s="215">
        <v>0.00050000000000000001</v>
      </c>
      <c r="R322" s="215">
        <f>Q322*H322</f>
        <v>0.025914000000000003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180</v>
      </c>
      <c r="AT322" s="217" t="s">
        <v>208</v>
      </c>
      <c r="AU322" s="217" t="s">
        <v>145</v>
      </c>
      <c r="AY322" s="19" t="s">
        <v>137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145</v>
      </c>
      <c r="BK322" s="218">
        <f>ROUND(I322*H322,2)</f>
        <v>0</v>
      </c>
      <c r="BL322" s="19" t="s">
        <v>144</v>
      </c>
      <c r="BM322" s="217" t="s">
        <v>442</v>
      </c>
    </row>
    <row r="323" s="14" customFormat="1">
      <c r="A323" s="14"/>
      <c r="B323" s="230"/>
      <c r="C323" s="231"/>
      <c r="D323" s="221" t="s">
        <v>147</v>
      </c>
      <c r="E323" s="231"/>
      <c r="F323" s="233" t="s">
        <v>443</v>
      </c>
      <c r="G323" s="231"/>
      <c r="H323" s="234">
        <v>51.828000000000003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0" t="s">
        <v>147</v>
      </c>
      <c r="AU323" s="240" t="s">
        <v>145</v>
      </c>
      <c r="AV323" s="14" t="s">
        <v>145</v>
      </c>
      <c r="AW323" s="14" t="s">
        <v>4</v>
      </c>
      <c r="AX323" s="14" t="s">
        <v>79</v>
      </c>
      <c r="AY323" s="240" t="s">
        <v>137</v>
      </c>
    </row>
    <row r="324" s="2" customFormat="1" ht="33" customHeight="1">
      <c r="A324" s="40"/>
      <c r="B324" s="41"/>
      <c r="C324" s="206" t="s">
        <v>444</v>
      </c>
      <c r="D324" s="206" t="s">
        <v>139</v>
      </c>
      <c r="E324" s="207" t="s">
        <v>445</v>
      </c>
      <c r="F324" s="208" t="s">
        <v>446</v>
      </c>
      <c r="G324" s="209" t="s">
        <v>142</v>
      </c>
      <c r="H324" s="210">
        <v>281.40199999999999</v>
      </c>
      <c r="I324" s="211"/>
      <c r="J324" s="212">
        <f>ROUND(I324*H324,2)</f>
        <v>0</v>
      </c>
      <c r="K324" s="208" t="s">
        <v>143</v>
      </c>
      <c r="L324" s="46"/>
      <c r="M324" s="213" t="s">
        <v>19</v>
      </c>
      <c r="N324" s="214" t="s">
        <v>43</v>
      </c>
      <c r="O324" s="86"/>
      <c r="P324" s="215">
        <f>O324*H324</f>
        <v>0</v>
      </c>
      <c r="Q324" s="215">
        <v>0.0145725</v>
      </c>
      <c r="R324" s="215">
        <f>Q324*H324</f>
        <v>4.1007306449999996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144</v>
      </c>
      <c r="AT324" s="217" t="s">
        <v>139</v>
      </c>
      <c r="AU324" s="217" t="s">
        <v>145</v>
      </c>
      <c r="AY324" s="19" t="s">
        <v>137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145</v>
      </c>
      <c r="BK324" s="218">
        <f>ROUND(I324*H324,2)</f>
        <v>0</v>
      </c>
      <c r="BL324" s="19" t="s">
        <v>144</v>
      </c>
      <c r="BM324" s="217" t="s">
        <v>447</v>
      </c>
    </row>
    <row r="325" s="2" customFormat="1">
      <c r="A325" s="40"/>
      <c r="B325" s="41"/>
      <c r="C325" s="42"/>
      <c r="D325" s="221" t="s">
        <v>270</v>
      </c>
      <c r="E325" s="42"/>
      <c r="F325" s="262" t="s">
        <v>448</v>
      </c>
      <c r="G325" s="42"/>
      <c r="H325" s="42"/>
      <c r="I325" s="263"/>
      <c r="J325" s="42"/>
      <c r="K325" s="42"/>
      <c r="L325" s="46"/>
      <c r="M325" s="264"/>
      <c r="N325" s="265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270</v>
      </c>
      <c r="AU325" s="19" t="s">
        <v>145</v>
      </c>
    </row>
    <row r="326" s="13" customFormat="1">
      <c r="A326" s="13"/>
      <c r="B326" s="219"/>
      <c r="C326" s="220"/>
      <c r="D326" s="221" t="s">
        <v>147</v>
      </c>
      <c r="E326" s="222" t="s">
        <v>19</v>
      </c>
      <c r="F326" s="223" t="s">
        <v>449</v>
      </c>
      <c r="G326" s="220"/>
      <c r="H326" s="222" t="s">
        <v>19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9" t="s">
        <v>147</v>
      </c>
      <c r="AU326" s="229" t="s">
        <v>145</v>
      </c>
      <c r="AV326" s="13" t="s">
        <v>79</v>
      </c>
      <c r="AW326" s="13" t="s">
        <v>33</v>
      </c>
      <c r="AX326" s="13" t="s">
        <v>71</v>
      </c>
      <c r="AY326" s="229" t="s">
        <v>137</v>
      </c>
    </row>
    <row r="327" s="14" customFormat="1">
      <c r="A327" s="14"/>
      <c r="B327" s="230"/>
      <c r="C327" s="231"/>
      <c r="D327" s="221" t="s">
        <v>147</v>
      </c>
      <c r="E327" s="232" t="s">
        <v>19</v>
      </c>
      <c r="F327" s="233" t="s">
        <v>450</v>
      </c>
      <c r="G327" s="231"/>
      <c r="H327" s="234">
        <v>253.459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0" t="s">
        <v>147</v>
      </c>
      <c r="AU327" s="240" t="s">
        <v>145</v>
      </c>
      <c r="AV327" s="14" t="s">
        <v>145</v>
      </c>
      <c r="AW327" s="14" t="s">
        <v>33</v>
      </c>
      <c r="AX327" s="14" t="s">
        <v>71</v>
      </c>
      <c r="AY327" s="240" t="s">
        <v>137</v>
      </c>
    </row>
    <row r="328" s="13" customFormat="1">
      <c r="A328" s="13"/>
      <c r="B328" s="219"/>
      <c r="C328" s="220"/>
      <c r="D328" s="221" t="s">
        <v>147</v>
      </c>
      <c r="E328" s="222" t="s">
        <v>19</v>
      </c>
      <c r="F328" s="223" t="s">
        <v>451</v>
      </c>
      <c r="G328" s="220"/>
      <c r="H328" s="222" t="s">
        <v>19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9" t="s">
        <v>147</v>
      </c>
      <c r="AU328" s="229" t="s">
        <v>145</v>
      </c>
      <c r="AV328" s="13" t="s">
        <v>79</v>
      </c>
      <c r="AW328" s="13" t="s">
        <v>33</v>
      </c>
      <c r="AX328" s="13" t="s">
        <v>71</v>
      </c>
      <c r="AY328" s="229" t="s">
        <v>137</v>
      </c>
    </row>
    <row r="329" s="14" customFormat="1">
      <c r="A329" s="14"/>
      <c r="B329" s="230"/>
      <c r="C329" s="231"/>
      <c r="D329" s="221" t="s">
        <v>147</v>
      </c>
      <c r="E329" s="232" t="s">
        <v>19</v>
      </c>
      <c r="F329" s="233" t="s">
        <v>452</v>
      </c>
      <c r="G329" s="231"/>
      <c r="H329" s="234">
        <v>27.943000000000001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0" t="s">
        <v>147</v>
      </c>
      <c r="AU329" s="240" t="s">
        <v>145</v>
      </c>
      <c r="AV329" s="14" t="s">
        <v>145</v>
      </c>
      <c r="AW329" s="14" t="s">
        <v>33</v>
      </c>
      <c r="AX329" s="14" t="s">
        <v>71</v>
      </c>
      <c r="AY329" s="240" t="s">
        <v>137</v>
      </c>
    </row>
    <row r="330" s="15" customFormat="1">
      <c r="A330" s="15"/>
      <c r="B330" s="241"/>
      <c r="C330" s="242"/>
      <c r="D330" s="221" t="s">
        <v>147</v>
      </c>
      <c r="E330" s="243" t="s">
        <v>19</v>
      </c>
      <c r="F330" s="244" t="s">
        <v>188</v>
      </c>
      <c r="G330" s="242"/>
      <c r="H330" s="245">
        <v>281.40199999999999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1" t="s">
        <v>147</v>
      </c>
      <c r="AU330" s="251" t="s">
        <v>145</v>
      </c>
      <c r="AV330" s="15" t="s">
        <v>144</v>
      </c>
      <c r="AW330" s="15" t="s">
        <v>33</v>
      </c>
      <c r="AX330" s="15" t="s">
        <v>79</v>
      </c>
      <c r="AY330" s="251" t="s">
        <v>137</v>
      </c>
    </row>
    <row r="331" s="2" customFormat="1">
      <c r="A331" s="40"/>
      <c r="B331" s="41"/>
      <c r="C331" s="206" t="s">
        <v>453</v>
      </c>
      <c r="D331" s="206" t="s">
        <v>139</v>
      </c>
      <c r="E331" s="207" t="s">
        <v>454</v>
      </c>
      <c r="F331" s="208" t="s">
        <v>455</v>
      </c>
      <c r="G331" s="209" t="s">
        <v>142</v>
      </c>
      <c r="H331" s="210">
        <v>165.49100000000001</v>
      </c>
      <c r="I331" s="211"/>
      <c r="J331" s="212">
        <f>ROUND(I331*H331,2)</f>
        <v>0</v>
      </c>
      <c r="K331" s="208" t="s">
        <v>143</v>
      </c>
      <c r="L331" s="46"/>
      <c r="M331" s="213" t="s">
        <v>19</v>
      </c>
      <c r="N331" s="214" t="s">
        <v>43</v>
      </c>
      <c r="O331" s="86"/>
      <c r="P331" s="215">
        <f>O331*H331</f>
        <v>0</v>
      </c>
      <c r="Q331" s="215">
        <v>0.00628</v>
      </c>
      <c r="R331" s="215">
        <f>Q331*H331</f>
        <v>1.0392834800000002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144</v>
      </c>
      <c r="AT331" s="217" t="s">
        <v>139</v>
      </c>
      <c r="AU331" s="217" t="s">
        <v>145</v>
      </c>
      <c r="AY331" s="19" t="s">
        <v>137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145</v>
      </c>
      <c r="BK331" s="218">
        <f>ROUND(I331*H331,2)</f>
        <v>0</v>
      </c>
      <c r="BL331" s="19" t="s">
        <v>144</v>
      </c>
      <c r="BM331" s="217" t="s">
        <v>456</v>
      </c>
    </row>
    <row r="332" s="13" customFormat="1">
      <c r="A332" s="13"/>
      <c r="B332" s="219"/>
      <c r="C332" s="220"/>
      <c r="D332" s="221" t="s">
        <v>147</v>
      </c>
      <c r="E332" s="222" t="s">
        <v>19</v>
      </c>
      <c r="F332" s="223" t="s">
        <v>292</v>
      </c>
      <c r="G332" s="220"/>
      <c r="H332" s="222" t="s">
        <v>19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9" t="s">
        <v>147</v>
      </c>
      <c r="AU332" s="229" t="s">
        <v>145</v>
      </c>
      <c r="AV332" s="13" t="s">
        <v>79</v>
      </c>
      <c r="AW332" s="13" t="s">
        <v>33</v>
      </c>
      <c r="AX332" s="13" t="s">
        <v>71</v>
      </c>
      <c r="AY332" s="229" t="s">
        <v>137</v>
      </c>
    </row>
    <row r="333" s="14" customFormat="1">
      <c r="A333" s="14"/>
      <c r="B333" s="230"/>
      <c r="C333" s="231"/>
      <c r="D333" s="221" t="s">
        <v>147</v>
      </c>
      <c r="E333" s="232" t="s">
        <v>19</v>
      </c>
      <c r="F333" s="233" t="s">
        <v>457</v>
      </c>
      <c r="G333" s="231"/>
      <c r="H333" s="234">
        <v>39.100000000000001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0" t="s">
        <v>147</v>
      </c>
      <c r="AU333" s="240" t="s">
        <v>145</v>
      </c>
      <c r="AV333" s="14" t="s">
        <v>145</v>
      </c>
      <c r="AW333" s="14" t="s">
        <v>33</v>
      </c>
      <c r="AX333" s="14" t="s">
        <v>71</v>
      </c>
      <c r="AY333" s="240" t="s">
        <v>137</v>
      </c>
    </row>
    <row r="334" s="14" customFormat="1">
      <c r="A334" s="14"/>
      <c r="B334" s="230"/>
      <c r="C334" s="231"/>
      <c r="D334" s="221" t="s">
        <v>147</v>
      </c>
      <c r="E334" s="232" t="s">
        <v>19</v>
      </c>
      <c r="F334" s="233" t="s">
        <v>458</v>
      </c>
      <c r="G334" s="231"/>
      <c r="H334" s="234">
        <v>126.39100000000001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0" t="s">
        <v>147</v>
      </c>
      <c r="AU334" s="240" t="s">
        <v>145</v>
      </c>
      <c r="AV334" s="14" t="s">
        <v>145</v>
      </c>
      <c r="AW334" s="14" t="s">
        <v>33</v>
      </c>
      <c r="AX334" s="14" t="s">
        <v>71</v>
      </c>
      <c r="AY334" s="240" t="s">
        <v>137</v>
      </c>
    </row>
    <row r="335" s="15" customFormat="1">
      <c r="A335" s="15"/>
      <c r="B335" s="241"/>
      <c r="C335" s="242"/>
      <c r="D335" s="221" t="s">
        <v>147</v>
      </c>
      <c r="E335" s="243" t="s">
        <v>19</v>
      </c>
      <c r="F335" s="244" t="s">
        <v>188</v>
      </c>
      <c r="G335" s="242"/>
      <c r="H335" s="245">
        <v>165.49100000000001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1" t="s">
        <v>147</v>
      </c>
      <c r="AU335" s="251" t="s">
        <v>145</v>
      </c>
      <c r="AV335" s="15" t="s">
        <v>144</v>
      </c>
      <c r="AW335" s="15" t="s">
        <v>33</v>
      </c>
      <c r="AX335" s="15" t="s">
        <v>79</v>
      </c>
      <c r="AY335" s="251" t="s">
        <v>137</v>
      </c>
    </row>
    <row r="336" s="2" customFormat="1">
      <c r="A336" s="40"/>
      <c r="B336" s="41"/>
      <c r="C336" s="206" t="s">
        <v>459</v>
      </c>
      <c r="D336" s="206" t="s">
        <v>139</v>
      </c>
      <c r="E336" s="207" t="s">
        <v>460</v>
      </c>
      <c r="F336" s="208" t="s">
        <v>461</v>
      </c>
      <c r="G336" s="209" t="s">
        <v>142</v>
      </c>
      <c r="H336" s="210">
        <v>1310.135</v>
      </c>
      <c r="I336" s="211"/>
      <c r="J336" s="212">
        <f>ROUND(I336*H336,2)</f>
        <v>0</v>
      </c>
      <c r="K336" s="208" t="s">
        <v>143</v>
      </c>
      <c r="L336" s="46"/>
      <c r="M336" s="213" t="s">
        <v>19</v>
      </c>
      <c r="N336" s="214" t="s">
        <v>43</v>
      </c>
      <c r="O336" s="86"/>
      <c r="P336" s="215">
        <f>O336*H336</f>
        <v>0</v>
      </c>
      <c r="Q336" s="215">
        <v>0.00348</v>
      </c>
      <c r="R336" s="215">
        <f>Q336*H336</f>
        <v>4.5592698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144</v>
      </c>
      <c r="AT336" s="217" t="s">
        <v>139</v>
      </c>
      <c r="AU336" s="217" t="s">
        <v>145</v>
      </c>
      <c r="AY336" s="19" t="s">
        <v>137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145</v>
      </c>
      <c r="BK336" s="218">
        <f>ROUND(I336*H336,2)</f>
        <v>0</v>
      </c>
      <c r="BL336" s="19" t="s">
        <v>144</v>
      </c>
      <c r="BM336" s="217" t="s">
        <v>462</v>
      </c>
    </row>
    <row r="337" s="13" customFormat="1">
      <c r="A337" s="13"/>
      <c r="B337" s="219"/>
      <c r="C337" s="220"/>
      <c r="D337" s="221" t="s">
        <v>147</v>
      </c>
      <c r="E337" s="222" t="s">
        <v>19</v>
      </c>
      <c r="F337" s="223" t="s">
        <v>286</v>
      </c>
      <c r="G337" s="220"/>
      <c r="H337" s="222" t="s">
        <v>19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9" t="s">
        <v>147</v>
      </c>
      <c r="AU337" s="229" t="s">
        <v>145</v>
      </c>
      <c r="AV337" s="13" t="s">
        <v>79</v>
      </c>
      <c r="AW337" s="13" t="s">
        <v>33</v>
      </c>
      <c r="AX337" s="13" t="s">
        <v>71</v>
      </c>
      <c r="AY337" s="229" t="s">
        <v>137</v>
      </c>
    </row>
    <row r="338" s="14" customFormat="1">
      <c r="A338" s="14"/>
      <c r="B338" s="230"/>
      <c r="C338" s="231"/>
      <c r="D338" s="221" t="s">
        <v>147</v>
      </c>
      <c r="E338" s="232" t="s">
        <v>19</v>
      </c>
      <c r="F338" s="233" t="s">
        <v>287</v>
      </c>
      <c r="G338" s="231"/>
      <c r="H338" s="234">
        <v>966.43799999999999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0" t="s">
        <v>147</v>
      </c>
      <c r="AU338" s="240" t="s">
        <v>145</v>
      </c>
      <c r="AV338" s="14" t="s">
        <v>145</v>
      </c>
      <c r="AW338" s="14" t="s">
        <v>33</v>
      </c>
      <c r="AX338" s="14" t="s">
        <v>71</v>
      </c>
      <c r="AY338" s="240" t="s">
        <v>137</v>
      </c>
    </row>
    <row r="339" s="14" customFormat="1">
      <c r="A339" s="14"/>
      <c r="B339" s="230"/>
      <c r="C339" s="231"/>
      <c r="D339" s="221" t="s">
        <v>147</v>
      </c>
      <c r="E339" s="232" t="s">
        <v>19</v>
      </c>
      <c r="F339" s="233" t="s">
        <v>288</v>
      </c>
      <c r="G339" s="231"/>
      <c r="H339" s="234">
        <v>178.46700000000001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0" t="s">
        <v>147</v>
      </c>
      <c r="AU339" s="240" t="s">
        <v>145</v>
      </c>
      <c r="AV339" s="14" t="s">
        <v>145</v>
      </c>
      <c r="AW339" s="14" t="s">
        <v>33</v>
      </c>
      <c r="AX339" s="14" t="s">
        <v>71</v>
      </c>
      <c r="AY339" s="240" t="s">
        <v>137</v>
      </c>
    </row>
    <row r="340" s="14" customFormat="1">
      <c r="A340" s="14"/>
      <c r="B340" s="230"/>
      <c r="C340" s="231"/>
      <c r="D340" s="221" t="s">
        <v>147</v>
      </c>
      <c r="E340" s="232" t="s">
        <v>19</v>
      </c>
      <c r="F340" s="233" t="s">
        <v>289</v>
      </c>
      <c r="G340" s="231"/>
      <c r="H340" s="234">
        <v>53.759999999999998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147</v>
      </c>
      <c r="AU340" s="240" t="s">
        <v>145</v>
      </c>
      <c r="AV340" s="14" t="s">
        <v>145</v>
      </c>
      <c r="AW340" s="14" t="s">
        <v>33</v>
      </c>
      <c r="AX340" s="14" t="s">
        <v>71</v>
      </c>
      <c r="AY340" s="240" t="s">
        <v>137</v>
      </c>
    </row>
    <row r="341" s="14" customFormat="1">
      <c r="A341" s="14"/>
      <c r="B341" s="230"/>
      <c r="C341" s="231"/>
      <c r="D341" s="221" t="s">
        <v>147</v>
      </c>
      <c r="E341" s="232" t="s">
        <v>19</v>
      </c>
      <c r="F341" s="233" t="s">
        <v>290</v>
      </c>
      <c r="G341" s="231"/>
      <c r="H341" s="234">
        <v>100.512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0" t="s">
        <v>147</v>
      </c>
      <c r="AU341" s="240" t="s">
        <v>145</v>
      </c>
      <c r="AV341" s="14" t="s">
        <v>145</v>
      </c>
      <c r="AW341" s="14" t="s">
        <v>33</v>
      </c>
      <c r="AX341" s="14" t="s">
        <v>71</v>
      </c>
      <c r="AY341" s="240" t="s">
        <v>137</v>
      </c>
    </row>
    <row r="342" s="14" customFormat="1">
      <c r="A342" s="14"/>
      <c r="B342" s="230"/>
      <c r="C342" s="231"/>
      <c r="D342" s="221" t="s">
        <v>147</v>
      </c>
      <c r="E342" s="232" t="s">
        <v>19</v>
      </c>
      <c r="F342" s="233" t="s">
        <v>463</v>
      </c>
      <c r="G342" s="231"/>
      <c r="H342" s="234">
        <v>10.958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0" t="s">
        <v>147</v>
      </c>
      <c r="AU342" s="240" t="s">
        <v>145</v>
      </c>
      <c r="AV342" s="14" t="s">
        <v>145</v>
      </c>
      <c r="AW342" s="14" t="s">
        <v>33</v>
      </c>
      <c r="AX342" s="14" t="s">
        <v>71</v>
      </c>
      <c r="AY342" s="240" t="s">
        <v>137</v>
      </c>
    </row>
    <row r="343" s="15" customFormat="1">
      <c r="A343" s="15"/>
      <c r="B343" s="241"/>
      <c r="C343" s="242"/>
      <c r="D343" s="221" t="s">
        <v>147</v>
      </c>
      <c r="E343" s="243" t="s">
        <v>19</v>
      </c>
      <c r="F343" s="244" t="s">
        <v>188</v>
      </c>
      <c r="G343" s="242"/>
      <c r="H343" s="245">
        <v>1310.135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1" t="s">
        <v>147</v>
      </c>
      <c r="AU343" s="251" t="s">
        <v>145</v>
      </c>
      <c r="AV343" s="15" t="s">
        <v>144</v>
      </c>
      <c r="AW343" s="15" t="s">
        <v>33</v>
      </c>
      <c r="AX343" s="15" t="s">
        <v>79</v>
      </c>
      <c r="AY343" s="251" t="s">
        <v>137</v>
      </c>
    </row>
    <row r="344" s="2" customFormat="1">
      <c r="A344" s="40"/>
      <c r="B344" s="41"/>
      <c r="C344" s="206" t="s">
        <v>464</v>
      </c>
      <c r="D344" s="206" t="s">
        <v>139</v>
      </c>
      <c r="E344" s="207" t="s">
        <v>465</v>
      </c>
      <c r="F344" s="208" t="s">
        <v>466</v>
      </c>
      <c r="G344" s="209" t="s">
        <v>142</v>
      </c>
      <c r="H344" s="210">
        <v>469.27499999999998</v>
      </c>
      <c r="I344" s="211"/>
      <c r="J344" s="212">
        <f>ROUND(I344*H344,2)</f>
        <v>0</v>
      </c>
      <c r="K344" s="208" t="s">
        <v>143</v>
      </c>
      <c r="L344" s="46"/>
      <c r="M344" s="213" t="s">
        <v>19</v>
      </c>
      <c r="N344" s="214" t="s">
        <v>43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144</v>
      </c>
      <c r="AT344" s="217" t="s">
        <v>139</v>
      </c>
      <c r="AU344" s="217" t="s">
        <v>145</v>
      </c>
      <c r="AY344" s="19" t="s">
        <v>137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145</v>
      </c>
      <c r="BK344" s="218">
        <f>ROUND(I344*H344,2)</f>
        <v>0</v>
      </c>
      <c r="BL344" s="19" t="s">
        <v>144</v>
      </c>
      <c r="BM344" s="217" t="s">
        <v>467</v>
      </c>
    </row>
    <row r="345" s="2" customFormat="1">
      <c r="A345" s="40"/>
      <c r="B345" s="41"/>
      <c r="C345" s="42"/>
      <c r="D345" s="221" t="s">
        <v>270</v>
      </c>
      <c r="E345" s="42"/>
      <c r="F345" s="262" t="s">
        <v>468</v>
      </c>
      <c r="G345" s="42"/>
      <c r="H345" s="42"/>
      <c r="I345" s="263"/>
      <c r="J345" s="42"/>
      <c r="K345" s="42"/>
      <c r="L345" s="46"/>
      <c r="M345" s="264"/>
      <c r="N345" s="265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270</v>
      </c>
      <c r="AU345" s="19" t="s">
        <v>145</v>
      </c>
    </row>
    <row r="346" s="13" customFormat="1">
      <c r="A346" s="13"/>
      <c r="B346" s="219"/>
      <c r="C346" s="220"/>
      <c r="D346" s="221" t="s">
        <v>147</v>
      </c>
      <c r="E346" s="222" t="s">
        <v>19</v>
      </c>
      <c r="F346" s="223" t="s">
        <v>469</v>
      </c>
      <c r="G346" s="220"/>
      <c r="H346" s="222" t="s">
        <v>19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9" t="s">
        <v>147</v>
      </c>
      <c r="AU346" s="229" t="s">
        <v>145</v>
      </c>
      <c r="AV346" s="13" t="s">
        <v>79</v>
      </c>
      <c r="AW346" s="13" t="s">
        <v>33</v>
      </c>
      <c r="AX346" s="13" t="s">
        <v>71</v>
      </c>
      <c r="AY346" s="229" t="s">
        <v>137</v>
      </c>
    </row>
    <row r="347" s="14" customFormat="1">
      <c r="A347" s="14"/>
      <c r="B347" s="230"/>
      <c r="C347" s="231"/>
      <c r="D347" s="221" t="s">
        <v>147</v>
      </c>
      <c r="E347" s="232" t="s">
        <v>19</v>
      </c>
      <c r="F347" s="233" t="s">
        <v>470</v>
      </c>
      <c r="G347" s="231"/>
      <c r="H347" s="234">
        <v>352.13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0" t="s">
        <v>147</v>
      </c>
      <c r="AU347" s="240" t="s">
        <v>145</v>
      </c>
      <c r="AV347" s="14" t="s">
        <v>145</v>
      </c>
      <c r="AW347" s="14" t="s">
        <v>33</v>
      </c>
      <c r="AX347" s="14" t="s">
        <v>71</v>
      </c>
      <c r="AY347" s="240" t="s">
        <v>137</v>
      </c>
    </row>
    <row r="348" s="13" customFormat="1">
      <c r="A348" s="13"/>
      <c r="B348" s="219"/>
      <c r="C348" s="220"/>
      <c r="D348" s="221" t="s">
        <v>147</v>
      </c>
      <c r="E348" s="222" t="s">
        <v>19</v>
      </c>
      <c r="F348" s="223" t="s">
        <v>471</v>
      </c>
      <c r="G348" s="220"/>
      <c r="H348" s="222" t="s">
        <v>19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9" t="s">
        <v>147</v>
      </c>
      <c r="AU348" s="229" t="s">
        <v>145</v>
      </c>
      <c r="AV348" s="13" t="s">
        <v>79</v>
      </c>
      <c r="AW348" s="13" t="s">
        <v>33</v>
      </c>
      <c r="AX348" s="13" t="s">
        <v>71</v>
      </c>
      <c r="AY348" s="229" t="s">
        <v>137</v>
      </c>
    </row>
    <row r="349" s="14" customFormat="1">
      <c r="A349" s="14"/>
      <c r="B349" s="230"/>
      <c r="C349" s="231"/>
      <c r="D349" s="221" t="s">
        <v>147</v>
      </c>
      <c r="E349" s="232" t="s">
        <v>19</v>
      </c>
      <c r="F349" s="233" t="s">
        <v>472</v>
      </c>
      <c r="G349" s="231"/>
      <c r="H349" s="234">
        <v>18.824999999999999</v>
      </c>
      <c r="I349" s="235"/>
      <c r="J349" s="231"/>
      <c r="K349" s="231"/>
      <c r="L349" s="236"/>
      <c r="M349" s="237"/>
      <c r="N349" s="238"/>
      <c r="O349" s="238"/>
      <c r="P349" s="238"/>
      <c r="Q349" s="238"/>
      <c r="R349" s="238"/>
      <c r="S349" s="238"/>
      <c r="T349" s="23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0" t="s">
        <v>147</v>
      </c>
      <c r="AU349" s="240" t="s">
        <v>145</v>
      </c>
      <c r="AV349" s="14" t="s">
        <v>145</v>
      </c>
      <c r="AW349" s="14" t="s">
        <v>33</v>
      </c>
      <c r="AX349" s="14" t="s">
        <v>71</v>
      </c>
      <c r="AY349" s="240" t="s">
        <v>137</v>
      </c>
    </row>
    <row r="350" s="13" customFormat="1">
      <c r="A350" s="13"/>
      <c r="B350" s="219"/>
      <c r="C350" s="220"/>
      <c r="D350" s="221" t="s">
        <v>147</v>
      </c>
      <c r="E350" s="222" t="s">
        <v>19</v>
      </c>
      <c r="F350" s="223" t="s">
        <v>473</v>
      </c>
      <c r="G350" s="220"/>
      <c r="H350" s="222" t="s">
        <v>19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9" t="s">
        <v>147</v>
      </c>
      <c r="AU350" s="229" t="s">
        <v>145</v>
      </c>
      <c r="AV350" s="13" t="s">
        <v>79</v>
      </c>
      <c r="AW350" s="13" t="s">
        <v>33</v>
      </c>
      <c r="AX350" s="13" t="s">
        <v>71</v>
      </c>
      <c r="AY350" s="229" t="s">
        <v>137</v>
      </c>
    </row>
    <row r="351" s="14" customFormat="1">
      <c r="A351" s="14"/>
      <c r="B351" s="230"/>
      <c r="C351" s="231"/>
      <c r="D351" s="221" t="s">
        <v>147</v>
      </c>
      <c r="E351" s="232" t="s">
        <v>19</v>
      </c>
      <c r="F351" s="233" t="s">
        <v>474</v>
      </c>
      <c r="G351" s="231"/>
      <c r="H351" s="234">
        <v>98.319999999999993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0" t="s">
        <v>147</v>
      </c>
      <c r="AU351" s="240" t="s">
        <v>145</v>
      </c>
      <c r="AV351" s="14" t="s">
        <v>145</v>
      </c>
      <c r="AW351" s="14" t="s">
        <v>33</v>
      </c>
      <c r="AX351" s="14" t="s">
        <v>71</v>
      </c>
      <c r="AY351" s="240" t="s">
        <v>137</v>
      </c>
    </row>
    <row r="352" s="15" customFormat="1">
      <c r="A352" s="15"/>
      <c r="B352" s="241"/>
      <c r="C352" s="242"/>
      <c r="D352" s="221" t="s">
        <v>147</v>
      </c>
      <c r="E352" s="243" t="s">
        <v>19</v>
      </c>
      <c r="F352" s="244" t="s">
        <v>188</v>
      </c>
      <c r="G352" s="242"/>
      <c r="H352" s="245">
        <v>469.27499999999998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1" t="s">
        <v>147</v>
      </c>
      <c r="AU352" s="251" t="s">
        <v>145</v>
      </c>
      <c r="AV352" s="15" t="s">
        <v>144</v>
      </c>
      <c r="AW352" s="15" t="s">
        <v>33</v>
      </c>
      <c r="AX352" s="15" t="s">
        <v>79</v>
      </c>
      <c r="AY352" s="251" t="s">
        <v>137</v>
      </c>
    </row>
    <row r="353" s="2" customFormat="1" ht="16.5" customHeight="1">
      <c r="A353" s="40"/>
      <c r="B353" s="41"/>
      <c r="C353" s="206" t="s">
        <v>475</v>
      </c>
      <c r="D353" s="206" t="s">
        <v>139</v>
      </c>
      <c r="E353" s="207" t="s">
        <v>476</v>
      </c>
      <c r="F353" s="208" t="s">
        <v>477</v>
      </c>
      <c r="G353" s="209" t="s">
        <v>142</v>
      </c>
      <c r="H353" s="210">
        <v>1036.0530000000001</v>
      </c>
      <c r="I353" s="211"/>
      <c r="J353" s="212">
        <f>ROUND(I353*H353,2)</f>
        <v>0</v>
      </c>
      <c r="K353" s="208" t="s">
        <v>143</v>
      </c>
      <c r="L353" s="46"/>
      <c r="M353" s="213" t="s">
        <v>19</v>
      </c>
      <c r="N353" s="214" t="s">
        <v>43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144</v>
      </c>
      <c r="AT353" s="217" t="s">
        <v>139</v>
      </c>
      <c r="AU353" s="217" t="s">
        <v>145</v>
      </c>
      <c r="AY353" s="19" t="s">
        <v>137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145</v>
      </c>
      <c r="BK353" s="218">
        <f>ROUND(I353*H353,2)</f>
        <v>0</v>
      </c>
      <c r="BL353" s="19" t="s">
        <v>144</v>
      </c>
      <c r="BM353" s="217" t="s">
        <v>478</v>
      </c>
    </row>
    <row r="354" s="2" customFormat="1">
      <c r="A354" s="40"/>
      <c r="B354" s="41"/>
      <c r="C354" s="42"/>
      <c r="D354" s="221" t="s">
        <v>270</v>
      </c>
      <c r="E354" s="42"/>
      <c r="F354" s="262" t="s">
        <v>479</v>
      </c>
      <c r="G354" s="42"/>
      <c r="H354" s="42"/>
      <c r="I354" s="263"/>
      <c r="J354" s="42"/>
      <c r="K354" s="42"/>
      <c r="L354" s="46"/>
      <c r="M354" s="264"/>
      <c r="N354" s="265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270</v>
      </c>
      <c r="AU354" s="19" t="s">
        <v>145</v>
      </c>
    </row>
    <row r="355" s="13" customFormat="1">
      <c r="A355" s="13"/>
      <c r="B355" s="219"/>
      <c r="C355" s="220"/>
      <c r="D355" s="221" t="s">
        <v>147</v>
      </c>
      <c r="E355" s="222" t="s">
        <v>19</v>
      </c>
      <c r="F355" s="223" t="s">
        <v>480</v>
      </c>
      <c r="G355" s="220"/>
      <c r="H355" s="222" t="s">
        <v>19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9" t="s">
        <v>147</v>
      </c>
      <c r="AU355" s="229" t="s">
        <v>145</v>
      </c>
      <c r="AV355" s="13" t="s">
        <v>79</v>
      </c>
      <c r="AW355" s="13" t="s">
        <v>33</v>
      </c>
      <c r="AX355" s="13" t="s">
        <v>71</v>
      </c>
      <c r="AY355" s="229" t="s">
        <v>137</v>
      </c>
    </row>
    <row r="356" s="14" customFormat="1">
      <c r="A356" s="14"/>
      <c r="B356" s="230"/>
      <c r="C356" s="231"/>
      <c r="D356" s="221" t="s">
        <v>147</v>
      </c>
      <c r="E356" s="232" t="s">
        <v>19</v>
      </c>
      <c r="F356" s="233" t="s">
        <v>481</v>
      </c>
      <c r="G356" s="231"/>
      <c r="H356" s="234">
        <v>915.16300000000001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0" t="s">
        <v>147</v>
      </c>
      <c r="AU356" s="240" t="s">
        <v>145</v>
      </c>
      <c r="AV356" s="14" t="s">
        <v>145</v>
      </c>
      <c r="AW356" s="14" t="s">
        <v>33</v>
      </c>
      <c r="AX356" s="14" t="s">
        <v>71</v>
      </c>
      <c r="AY356" s="240" t="s">
        <v>137</v>
      </c>
    </row>
    <row r="357" s="13" customFormat="1">
      <c r="A357" s="13"/>
      <c r="B357" s="219"/>
      <c r="C357" s="220"/>
      <c r="D357" s="221" t="s">
        <v>147</v>
      </c>
      <c r="E357" s="222" t="s">
        <v>19</v>
      </c>
      <c r="F357" s="223" t="s">
        <v>482</v>
      </c>
      <c r="G357" s="220"/>
      <c r="H357" s="222" t="s">
        <v>19</v>
      </c>
      <c r="I357" s="224"/>
      <c r="J357" s="220"/>
      <c r="K357" s="220"/>
      <c r="L357" s="225"/>
      <c r="M357" s="226"/>
      <c r="N357" s="227"/>
      <c r="O357" s="227"/>
      <c r="P357" s="227"/>
      <c r="Q357" s="227"/>
      <c r="R357" s="227"/>
      <c r="S357" s="227"/>
      <c r="T357" s="22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9" t="s">
        <v>147</v>
      </c>
      <c r="AU357" s="229" t="s">
        <v>145</v>
      </c>
      <c r="AV357" s="13" t="s">
        <v>79</v>
      </c>
      <c r="AW357" s="13" t="s">
        <v>33</v>
      </c>
      <c r="AX357" s="13" t="s">
        <v>71</v>
      </c>
      <c r="AY357" s="229" t="s">
        <v>137</v>
      </c>
    </row>
    <row r="358" s="14" customFormat="1">
      <c r="A358" s="14"/>
      <c r="B358" s="230"/>
      <c r="C358" s="231"/>
      <c r="D358" s="221" t="s">
        <v>147</v>
      </c>
      <c r="E358" s="232" t="s">
        <v>19</v>
      </c>
      <c r="F358" s="233" t="s">
        <v>483</v>
      </c>
      <c r="G358" s="231"/>
      <c r="H358" s="234">
        <v>120.89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147</v>
      </c>
      <c r="AU358" s="240" t="s">
        <v>145</v>
      </c>
      <c r="AV358" s="14" t="s">
        <v>145</v>
      </c>
      <c r="AW358" s="14" t="s">
        <v>33</v>
      </c>
      <c r="AX358" s="14" t="s">
        <v>71</v>
      </c>
      <c r="AY358" s="240" t="s">
        <v>137</v>
      </c>
    </row>
    <row r="359" s="15" customFormat="1">
      <c r="A359" s="15"/>
      <c r="B359" s="241"/>
      <c r="C359" s="242"/>
      <c r="D359" s="221" t="s">
        <v>147</v>
      </c>
      <c r="E359" s="243" t="s">
        <v>19</v>
      </c>
      <c r="F359" s="244" t="s">
        <v>188</v>
      </c>
      <c r="G359" s="242"/>
      <c r="H359" s="245">
        <v>1036.0530000000001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1" t="s">
        <v>147</v>
      </c>
      <c r="AU359" s="251" t="s">
        <v>145</v>
      </c>
      <c r="AV359" s="15" t="s">
        <v>144</v>
      </c>
      <c r="AW359" s="15" t="s">
        <v>33</v>
      </c>
      <c r="AX359" s="15" t="s">
        <v>79</v>
      </c>
      <c r="AY359" s="251" t="s">
        <v>137</v>
      </c>
    </row>
    <row r="360" s="2" customFormat="1">
      <c r="A360" s="40"/>
      <c r="B360" s="41"/>
      <c r="C360" s="206" t="s">
        <v>484</v>
      </c>
      <c r="D360" s="206" t="s">
        <v>139</v>
      </c>
      <c r="E360" s="207" t="s">
        <v>485</v>
      </c>
      <c r="F360" s="208" t="s">
        <v>486</v>
      </c>
      <c r="G360" s="209" t="s">
        <v>142</v>
      </c>
      <c r="H360" s="210">
        <v>394.435</v>
      </c>
      <c r="I360" s="211"/>
      <c r="J360" s="212">
        <f>ROUND(I360*H360,2)</f>
        <v>0</v>
      </c>
      <c r="K360" s="208" t="s">
        <v>143</v>
      </c>
      <c r="L360" s="46"/>
      <c r="M360" s="213" t="s">
        <v>19</v>
      </c>
      <c r="N360" s="214" t="s">
        <v>43</v>
      </c>
      <c r="O360" s="86"/>
      <c r="P360" s="215">
        <f>O360*H360</f>
        <v>0</v>
      </c>
      <c r="Q360" s="215">
        <v>0.076999999999999999</v>
      </c>
      <c r="R360" s="215">
        <f>Q360*H360</f>
        <v>30.371494999999999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144</v>
      </c>
      <c r="AT360" s="217" t="s">
        <v>139</v>
      </c>
      <c r="AU360" s="217" t="s">
        <v>145</v>
      </c>
      <c r="AY360" s="19" t="s">
        <v>137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145</v>
      </c>
      <c r="BK360" s="218">
        <f>ROUND(I360*H360,2)</f>
        <v>0</v>
      </c>
      <c r="BL360" s="19" t="s">
        <v>144</v>
      </c>
      <c r="BM360" s="217" t="s">
        <v>487</v>
      </c>
    </row>
    <row r="361" s="13" customFormat="1">
      <c r="A361" s="13"/>
      <c r="B361" s="219"/>
      <c r="C361" s="220"/>
      <c r="D361" s="221" t="s">
        <v>147</v>
      </c>
      <c r="E361" s="222" t="s">
        <v>19</v>
      </c>
      <c r="F361" s="223" t="s">
        <v>488</v>
      </c>
      <c r="G361" s="220"/>
      <c r="H361" s="222" t="s">
        <v>19</v>
      </c>
      <c r="I361" s="224"/>
      <c r="J361" s="220"/>
      <c r="K361" s="220"/>
      <c r="L361" s="225"/>
      <c r="M361" s="226"/>
      <c r="N361" s="227"/>
      <c r="O361" s="227"/>
      <c r="P361" s="227"/>
      <c r="Q361" s="227"/>
      <c r="R361" s="227"/>
      <c r="S361" s="227"/>
      <c r="T361" s="22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9" t="s">
        <v>147</v>
      </c>
      <c r="AU361" s="229" t="s">
        <v>145</v>
      </c>
      <c r="AV361" s="13" t="s">
        <v>79</v>
      </c>
      <c r="AW361" s="13" t="s">
        <v>33</v>
      </c>
      <c r="AX361" s="13" t="s">
        <v>71</v>
      </c>
      <c r="AY361" s="229" t="s">
        <v>137</v>
      </c>
    </row>
    <row r="362" s="14" customFormat="1">
      <c r="A362" s="14"/>
      <c r="B362" s="230"/>
      <c r="C362" s="231"/>
      <c r="D362" s="221" t="s">
        <v>147</v>
      </c>
      <c r="E362" s="232" t="s">
        <v>19</v>
      </c>
      <c r="F362" s="233" t="s">
        <v>489</v>
      </c>
      <c r="G362" s="231"/>
      <c r="H362" s="234">
        <v>58.32</v>
      </c>
      <c r="I362" s="235"/>
      <c r="J362" s="231"/>
      <c r="K362" s="231"/>
      <c r="L362" s="236"/>
      <c r="M362" s="237"/>
      <c r="N362" s="238"/>
      <c r="O362" s="238"/>
      <c r="P362" s="238"/>
      <c r="Q362" s="238"/>
      <c r="R362" s="238"/>
      <c r="S362" s="238"/>
      <c r="T362" s="23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0" t="s">
        <v>147</v>
      </c>
      <c r="AU362" s="240" t="s">
        <v>145</v>
      </c>
      <c r="AV362" s="14" t="s">
        <v>145</v>
      </c>
      <c r="AW362" s="14" t="s">
        <v>33</v>
      </c>
      <c r="AX362" s="14" t="s">
        <v>71</v>
      </c>
      <c r="AY362" s="240" t="s">
        <v>137</v>
      </c>
    </row>
    <row r="363" s="13" customFormat="1">
      <c r="A363" s="13"/>
      <c r="B363" s="219"/>
      <c r="C363" s="220"/>
      <c r="D363" s="221" t="s">
        <v>147</v>
      </c>
      <c r="E363" s="222" t="s">
        <v>19</v>
      </c>
      <c r="F363" s="223" t="s">
        <v>205</v>
      </c>
      <c r="G363" s="220"/>
      <c r="H363" s="222" t="s">
        <v>19</v>
      </c>
      <c r="I363" s="224"/>
      <c r="J363" s="220"/>
      <c r="K363" s="220"/>
      <c r="L363" s="225"/>
      <c r="M363" s="226"/>
      <c r="N363" s="227"/>
      <c r="O363" s="227"/>
      <c r="P363" s="227"/>
      <c r="Q363" s="227"/>
      <c r="R363" s="227"/>
      <c r="S363" s="227"/>
      <c r="T363" s="22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9" t="s">
        <v>147</v>
      </c>
      <c r="AU363" s="229" t="s">
        <v>145</v>
      </c>
      <c r="AV363" s="13" t="s">
        <v>79</v>
      </c>
      <c r="AW363" s="13" t="s">
        <v>33</v>
      </c>
      <c r="AX363" s="13" t="s">
        <v>71</v>
      </c>
      <c r="AY363" s="229" t="s">
        <v>137</v>
      </c>
    </row>
    <row r="364" s="14" customFormat="1">
      <c r="A364" s="14"/>
      <c r="B364" s="230"/>
      <c r="C364" s="231"/>
      <c r="D364" s="221" t="s">
        <v>147</v>
      </c>
      <c r="E364" s="232" t="s">
        <v>19</v>
      </c>
      <c r="F364" s="233" t="s">
        <v>206</v>
      </c>
      <c r="G364" s="231"/>
      <c r="H364" s="234">
        <v>5.0999999999999996</v>
      </c>
      <c r="I364" s="235"/>
      <c r="J364" s="231"/>
      <c r="K364" s="231"/>
      <c r="L364" s="236"/>
      <c r="M364" s="237"/>
      <c r="N364" s="238"/>
      <c r="O364" s="238"/>
      <c r="P364" s="238"/>
      <c r="Q364" s="238"/>
      <c r="R364" s="238"/>
      <c r="S364" s="238"/>
      <c r="T364" s="23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0" t="s">
        <v>147</v>
      </c>
      <c r="AU364" s="240" t="s">
        <v>145</v>
      </c>
      <c r="AV364" s="14" t="s">
        <v>145</v>
      </c>
      <c r="AW364" s="14" t="s">
        <v>33</v>
      </c>
      <c r="AX364" s="14" t="s">
        <v>71</v>
      </c>
      <c r="AY364" s="240" t="s">
        <v>137</v>
      </c>
    </row>
    <row r="365" s="13" customFormat="1">
      <c r="A365" s="13"/>
      <c r="B365" s="219"/>
      <c r="C365" s="220"/>
      <c r="D365" s="221" t="s">
        <v>147</v>
      </c>
      <c r="E365" s="222" t="s">
        <v>19</v>
      </c>
      <c r="F365" s="223" t="s">
        <v>490</v>
      </c>
      <c r="G365" s="220"/>
      <c r="H365" s="222" t="s">
        <v>19</v>
      </c>
      <c r="I365" s="224"/>
      <c r="J365" s="220"/>
      <c r="K365" s="220"/>
      <c r="L365" s="225"/>
      <c r="M365" s="226"/>
      <c r="N365" s="227"/>
      <c r="O365" s="227"/>
      <c r="P365" s="227"/>
      <c r="Q365" s="227"/>
      <c r="R365" s="227"/>
      <c r="S365" s="227"/>
      <c r="T365" s="22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9" t="s">
        <v>147</v>
      </c>
      <c r="AU365" s="229" t="s">
        <v>145</v>
      </c>
      <c r="AV365" s="13" t="s">
        <v>79</v>
      </c>
      <c r="AW365" s="13" t="s">
        <v>33</v>
      </c>
      <c r="AX365" s="13" t="s">
        <v>71</v>
      </c>
      <c r="AY365" s="229" t="s">
        <v>137</v>
      </c>
    </row>
    <row r="366" s="14" customFormat="1">
      <c r="A366" s="14"/>
      <c r="B366" s="230"/>
      <c r="C366" s="231"/>
      <c r="D366" s="221" t="s">
        <v>147</v>
      </c>
      <c r="E366" s="232" t="s">
        <v>19</v>
      </c>
      <c r="F366" s="233" t="s">
        <v>242</v>
      </c>
      <c r="G366" s="231"/>
      <c r="H366" s="234">
        <v>6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0" t="s">
        <v>147</v>
      </c>
      <c r="AU366" s="240" t="s">
        <v>145</v>
      </c>
      <c r="AV366" s="14" t="s">
        <v>145</v>
      </c>
      <c r="AW366" s="14" t="s">
        <v>33</v>
      </c>
      <c r="AX366" s="14" t="s">
        <v>71</v>
      </c>
      <c r="AY366" s="240" t="s">
        <v>137</v>
      </c>
    </row>
    <row r="367" s="13" customFormat="1">
      <c r="A367" s="13"/>
      <c r="B367" s="219"/>
      <c r="C367" s="220"/>
      <c r="D367" s="221" t="s">
        <v>147</v>
      </c>
      <c r="E367" s="222" t="s">
        <v>19</v>
      </c>
      <c r="F367" s="223" t="s">
        <v>491</v>
      </c>
      <c r="G367" s="220"/>
      <c r="H367" s="222" t="s">
        <v>19</v>
      </c>
      <c r="I367" s="224"/>
      <c r="J367" s="220"/>
      <c r="K367" s="220"/>
      <c r="L367" s="225"/>
      <c r="M367" s="226"/>
      <c r="N367" s="227"/>
      <c r="O367" s="227"/>
      <c r="P367" s="227"/>
      <c r="Q367" s="227"/>
      <c r="R367" s="227"/>
      <c r="S367" s="227"/>
      <c r="T367" s="22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29" t="s">
        <v>147</v>
      </c>
      <c r="AU367" s="229" t="s">
        <v>145</v>
      </c>
      <c r="AV367" s="13" t="s">
        <v>79</v>
      </c>
      <c r="AW367" s="13" t="s">
        <v>33</v>
      </c>
      <c r="AX367" s="13" t="s">
        <v>71</v>
      </c>
      <c r="AY367" s="229" t="s">
        <v>137</v>
      </c>
    </row>
    <row r="368" s="14" customFormat="1">
      <c r="A368" s="14"/>
      <c r="B368" s="230"/>
      <c r="C368" s="231"/>
      <c r="D368" s="221" t="s">
        <v>147</v>
      </c>
      <c r="E368" s="232" t="s">
        <v>19</v>
      </c>
      <c r="F368" s="233" t="s">
        <v>492</v>
      </c>
      <c r="G368" s="231"/>
      <c r="H368" s="234">
        <v>250.02799999999999</v>
      </c>
      <c r="I368" s="235"/>
      <c r="J368" s="231"/>
      <c r="K368" s="231"/>
      <c r="L368" s="236"/>
      <c r="M368" s="237"/>
      <c r="N368" s="238"/>
      <c r="O368" s="238"/>
      <c r="P368" s="238"/>
      <c r="Q368" s="238"/>
      <c r="R368" s="238"/>
      <c r="S368" s="238"/>
      <c r="T368" s="23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0" t="s">
        <v>147</v>
      </c>
      <c r="AU368" s="240" t="s">
        <v>145</v>
      </c>
      <c r="AV368" s="14" t="s">
        <v>145</v>
      </c>
      <c r="AW368" s="14" t="s">
        <v>33</v>
      </c>
      <c r="AX368" s="14" t="s">
        <v>71</v>
      </c>
      <c r="AY368" s="240" t="s">
        <v>137</v>
      </c>
    </row>
    <row r="369" s="13" customFormat="1">
      <c r="A369" s="13"/>
      <c r="B369" s="219"/>
      <c r="C369" s="220"/>
      <c r="D369" s="221" t="s">
        <v>147</v>
      </c>
      <c r="E369" s="222" t="s">
        <v>19</v>
      </c>
      <c r="F369" s="223" t="s">
        <v>249</v>
      </c>
      <c r="G369" s="220"/>
      <c r="H369" s="222" t="s">
        <v>19</v>
      </c>
      <c r="I369" s="224"/>
      <c r="J369" s="220"/>
      <c r="K369" s="220"/>
      <c r="L369" s="225"/>
      <c r="M369" s="226"/>
      <c r="N369" s="227"/>
      <c r="O369" s="227"/>
      <c r="P369" s="227"/>
      <c r="Q369" s="227"/>
      <c r="R369" s="227"/>
      <c r="S369" s="227"/>
      <c r="T369" s="22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9" t="s">
        <v>147</v>
      </c>
      <c r="AU369" s="229" t="s">
        <v>145</v>
      </c>
      <c r="AV369" s="13" t="s">
        <v>79</v>
      </c>
      <c r="AW369" s="13" t="s">
        <v>33</v>
      </c>
      <c r="AX369" s="13" t="s">
        <v>71</v>
      </c>
      <c r="AY369" s="229" t="s">
        <v>137</v>
      </c>
    </row>
    <row r="370" s="14" customFormat="1">
      <c r="A370" s="14"/>
      <c r="B370" s="230"/>
      <c r="C370" s="231"/>
      <c r="D370" s="221" t="s">
        <v>147</v>
      </c>
      <c r="E370" s="232" t="s">
        <v>19</v>
      </c>
      <c r="F370" s="233" t="s">
        <v>250</v>
      </c>
      <c r="G370" s="231"/>
      <c r="H370" s="234">
        <v>74.986999999999995</v>
      </c>
      <c r="I370" s="235"/>
      <c r="J370" s="231"/>
      <c r="K370" s="231"/>
      <c r="L370" s="236"/>
      <c r="M370" s="237"/>
      <c r="N370" s="238"/>
      <c r="O370" s="238"/>
      <c r="P370" s="238"/>
      <c r="Q370" s="238"/>
      <c r="R370" s="238"/>
      <c r="S370" s="238"/>
      <c r="T370" s="23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0" t="s">
        <v>147</v>
      </c>
      <c r="AU370" s="240" t="s">
        <v>145</v>
      </c>
      <c r="AV370" s="14" t="s">
        <v>145</v>
      </c>
      <c r="AW370" s="14" t="s">
        <v>33</v>
      </c>
      <c r="AX370" s="14" t="s">
        <v>71</v>
      </c>
      <c r="AY370" s="240" t="s">
        <v>137</v>
      </c>
    </row>
    <row r="371" s="15" customFormat="1">
      <c r="A371" s="15"/>
      <c r="B371" s="241"/>
      <c r="C371" s="242"/>
      <c r="D371" s="221" t="s">
        <v>147</v>
      </c>
      <c r="E371" s="243" t="s">
        <v>19</v>
      </c>
      <c r="F371" s="244" t="s">
        <v>188</v>
      </c>
      <c r="G371" s="242"/>
      <c r="H371" s="245">
        <v>394.435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1" t="s">
        <v>147</v>
      </c>
      <c r="AU371" s="251" t="s">
        <v>145</v>
      </c>
      <c r="AV371" s="15" t="s">
        <v>144</v>
      </c>
      <c r="AW371" s="15" t="s">
        <v>33</v>
      </c>
      <c r="AX371" s="15" t="s">
        <v>79</v>
      </c>
      <c r="AY371" s="251" t="s">
        <v>137</v>
      </c>
    </row>
    <row r="372" s="2" customFormat="1" ht="33" customHeight="1">
      <c r="A372" s="40"/>
      <c r="B372" s="41"/>
      <c r="C372" s="206" t="s">
        <v>493</v>
      </c>
      <c r="D372" s="206" t="s">
        <v>139</v>
      </c>
      <c r="E372" s="207" t="s">
        <v>494</v>
      </c>
      <c r="F372" s="208" t="s">
        <v>495</v>
      </c>
      <c r="G372" s="209" t="s">
        <v>142</v>
      </c>
      <c r="H372" s="210">
        <v>27.175000000000001</v>
      </c>
      <c r="I372" s="211"/>
      <c r="J372" s="212">
        <f>ROUND(I372*H372,2)</f>
        <v>0</v>
      </c>
      <c r="K372" s="208" t="s">
        <v>143</v>
      </c>
      <c r="L372" s="46"/>
      <c r="M372" s="213" t="s">
        <v>19</v>
      </c>
      <c r="N372" s="214" t="s">
        <v>43</v>
      </c>
      <c r="O372" s="86"/>
      <c r="P372" s="215">
        <f>O372*H372</f>
        <v>0</v>
      </c>
      <c r="Q372" s="215">
        <v>0.28361500000000001</v>
      </c>
      <c r="R372" s="215">
        <f>Q372*H372</f>
        <v>7.7072376250000003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144</v>
      </c>
      <c r="AT372" s="217" t="s">
        <v>139</v>
      </c>
      <c r="AU372" s="217" t="s">
        <v>145</v>
      </c>
      <c r="AY372" s="19" t="s">
        <v>137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145</v>
      </c>
      <c r="BK372" s="218">
        <f>ROUND(I372*H372,2)</f>
        <v>0</v>
      </c>
      <c r="BL372" s="19" t="s">
        <v>144</v>
      </c>
      <c r="BM372" s="217" t="s">
        <v>496</v>
      </c>
    </row>
    <row r="373" s="13" customFormat="1">
      <c r="A373" s="13"/>
      <c r="B373" s="219"/>
      <c r="C373" s="220"/>
      <c r="D373" s="221" t="s">
        <v>147</v>
      </c>
      <c r="E373" s="222" t="s">
        <v>19</v>
      </c>
      <c r="F373" s="223" t="s">
        <v>497</v>
      </c>
      <c r="G373" s="220"/>
      <c r="H373" s="222" t="s">
        <v>19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9" t="s">
        <v>147</v>
      </c>
      <c r="AU373" s="229" t="s">
        <v>145</v>
      </c>
      <c r="AV373" s="13" t="s">
        <v>79</v>
      </c>
      <c r="AW373" s="13" t="s">
        <v>33</v>
      </c>
      <c r="AX373" s="13" t="s">
        <v>71</v>
      </c>
      <c r="AY373" s="229" t="s">
        <v>137</v>
      </c>
    </row>
    <row r="374" s="14" customFormat="1">
      <c r="A374" s="14"/>
      <c r="B374" s="230"/>
      <c r="C374" s="231"/>
      <c r="D374" s="221" t="s">
        <v>147</v>
      </c>
      <c r="E374" s="232" t="s">
        <v>19</v>
      </c>
      <c r="F374" s="233" t="s">
        <v>149</v>
      </c>
      <c r="G374" s="231"/>
      <c r="H374" s="234">
        <v>27.175000000000001</v>
      </c>
      <c r="I374" s="235"/>
      <c r="J374" s="231"/>
      <c r="K374" s="231"/>
      <c r="L374" s="236"/>
      <c r="M374" s="237"/>
      <c r="N374" s="238"/>
      <c r="O374" s="238"/>
      <c r="P374" s="238"/>
      <c r="Q374" s="238"/>
      <c r="R374" s="238"/>
      <c r="S374" s="238"/>
      <c r="T374" s="23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0" t="s">
        <v>147</v>
      </c>
      <c r="AU374" s="240" t="s">
        <v>145</v>
      </c>
      <c r="AV374" s="14" t="s">
        <v>145</v>
      </c>
      <c r="AW374" s="14" t="s">
        <v>33</v>
      </c>
      <c r="AX374" s="14" t="s">
        <v>79</v>
      </c>
      <c r="AY374" s="240" t="s">
        <v>137</v>
      </c>
    </row>
    <row r="375" s="12" customFormat="1" ht="22.8" customHeight="1">
      <c r="A375" s="12"/>
      <c r="B375" s="190"/>
      <c r="C375" s="191"/>
      <c r="D375" s="192" t="s">
        <v>70</v>
      </c>
      <c r="E375" s="204" t="s">
        <v>190</v>
      </c>
      <c r="F375" s="204" t="s">
        <v>498</v>
      </c>
      <c r="G375" s="191"/>
      <c r="H375" s="191"/>
      <c r="I375" s="194"/>
      <c r="J375" s="205">
        <f>BK375</f>
        <v>0</v>
      </c>
      <c r="K375" s="191"/>
      <c r="L375" s="196"/>
      <c r="M375" s="197"/>
      <c r="N375" s="198"/>
      <c r="O375" s="198"/>
      <c r="P375" s="199">
        <f>SUM(P376:P425)</f>
        <v>0</v>
      </c>
      <c r="Q375" s="198"/>
      <c r="R375" s="199">
        <f>SUM(R376:R425)</f>
        <v>0</v>
      </c>
      <c r="S375" s="198"/>
      <c r="T375" s="200">
        <f>SUM(T376:T425)</f>
        <v>170.65053699999996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1" t="s">
        <v>79</v>
      </c>
      <c r="AT375" s="202" t="s">
        <v>70</v>
      </c>
      <c r="AU375" s="202" t="s">
        <v>79</v>
      </c>
      <c r="AY375" s="201" t="s">
        <v>137</v>
      </c>
      <c r="BK375" s="203">
        <f>SUM(BK376:BK425)</f>
        <v>0</v>
      </c>
    </row>
    <row r="376" s="2" customFormat="1">
      <c r="A376" s="40"/>
      <c r="B376" s="41"/>
      <c r="C376" s="206" t="s">
        <v>499</v>
      </c>
      <c r="D376" s="206" t="s">
        <v>139</v>
      </c>
      <c r="E376" s="207" t="s">
        <v>500</v>
      </c>
      <c r="F376" s="208" t="s">
        <v>501</v>
      </c>
      <c r="G376" s="209" t="s">
        <v>142</v>
      </c>
      <c r="H376" s="210">
        <v>1390.983</v>
      </c>
      <c r="I376" s="211"/>
      <c r="J376" s="212">
        <f>ROUND(I376*H376,2)</f>
        <v>0</v>
      </c>
      <c r="K376" s="208" t="s">
        <v>143</v>
      </c>
      <c r="L376" s="46"/>
      <c r="M376" s="213" t="s">
        <v>19</v>
      </c>
      <c r="N376" s="214" t="s">
        <v>43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144</v>
      </c>
      <c r="AT376" s="217" t="s">
        <v>139</v>
      </c>
      <c r="AU376" s="217" t="s">
        <v>145</v>
      </c>
      <c r="AY376" s="19" t="s">
        <v>137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145</v>
      </c>
      <c r="BK376" s="218">
        <f>ROUND(I376*H376,2)</f>
        <v>0</v>
      </c>
      <c r="BL376" s="19" t="s">
        <v>144</v>
      </c>
      <c r="BM376" s="217" t="s">
        <v>502</v>
      </c>
    </row>
    <row r="377" s="13" customFormat="1">
      <c r="A377" s="13"/>
      <c r="B377" s="219"/>
      <c r="C377" s="220"/>
      <c r="D377" s="221" t="s">
        <v>147</v>
      </c>
      <c r="E377" s="222" t="s">
        <v>19</v>
      </c>
      <c r="F377" s="223" t="s">
        <v>503</v>
      </c>
      <c r="G377" s="220"/>
      <c r="H377" s="222" t="s">
        <v>19</v>
      </c>
      <c r="I377" s="224"/>
      <c r="J377" s="220"/>
      <c r="K377" s="220"/>
      <c r="L377" s="225"/>
      <c r="M377" s="226"/>
      <c r="N377" s="227"/>
      <c r="O377" s="227"/>
      <c r="P377" s="227"/>
      <c r="Q377" s="227"/>
      <c r="R377" s="227"/>
      <c r="S377" s="227"/>
      <c r="T377" s="22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9" t="s">
        <v>147</v>
      </c>
      <c r="AU377" s="229" t="s">
        <v>145</v>
      </c>
      <c r="AV377" s="13" t="s">
        <v>79</v>
      </c>
      <c r="AW377" s="13" t="s">
        <v>33</v>
      </c>
      <c r="AX377" s="13" t="s">
        <v>71</v>
      </c>
      <c r="AY377" s="229" t="s">
        <v>137</v>
      </c>
    </row>
    <row r="378" s="14" customFormat="1">
      <c r="A378" s="14"/>
      <c r="B378" s="230"/>
      <c r="C378" s="231"/>
      <c r="D378" s="221" t="s">
        <v>147</v>
      </c>
      <c r="E378" s="232" t="s">
        <v>19</v>
      </c>
      <c r="F378" s="233" t="s">
        <v>504</v>
      </c>
      <c r="G378" s="231"/>
      <c r="H378" s="234">
        <v>1106.5920000000001</v>
      </c>
      <c r="I378" s="235"/>
      <c r="J378" s="231"/>
      <c r="K378" s="231"/>
      <c r="L378" s="236"/>
      <c r="M378" s="237"/>
      <c r="N378" s="238"/>
      <c r="O378" s="238"/>
      <c r="P378" s="238"/>
      <c r="Q378" s="238"/>
      <c r="R378" s="238"/>
      <c r="S378" s="238"/>
      <c r="T378" s="23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0" t="s">
        <v>147</v>
      </c>
      <c r="AU378" s="240" t="s">
        <v>145</v>
      </c>
      <c r="AV378" s="14" t="s">
        <v>145</v>
      </c>
      <c r="AW378" s="14" t="s">
        <v>33</v>
      </c>
      <c r="AX378" s="14" t="s">
        <v>71</v>
      </c>
      <c r="AY378" s="240" t="s">
        <v>137</v>
      </c>
    </row>
    <row r="379" s="14" customFormat="1">
      <c r="A379" s="14"/>
      <c r="B379" s="230"/>
      <c r="C379" s="231"/>
      <c r="D379" s="221" t="s">
        <v>147</v>
      </c>
      <c r="E379" s="232" t="s">
        <v>19</v>
      </c>
      <c r="F379" s="233" t="s">
        <v>505</v>
      </c>
      <c r="G379" s="231"/>
      <c r="H379" s="234">
        <v>284.39100000000002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0" t="s">
        <v>147</v>
      </c>
      <c r="AU379" s="240" t="s">
        <v>145</v>
      </c>
      <c r="AV379" s="14" t="s">
        <v>145</v>
      </c>
      <c r="AW379" s="14" t="s">
        <v>33</v>
      </c>
      <c r="AX379" s="14" t="s">
        <v>71</v>
      </c>
      <c r="AY379" s="240" t="s">
        <v>137</v>
      </c>
    </row>
    <row r="380" s="15" customFormat="1">
      <c r="A380" s="15"/>
      <c r="B380" s="241"/>
      <c r="C380" s="242"/>
      <c r="D380" s="221" t="s">
        <v>147</v>
      </c>
      <c r="E380" s="243" t="s">
        <v>19</v>
      </c>
      <c r="F380" s="244" t="s">
        <v>188</v>
      </c>
      <c r="G380" s="242"/>
      <c r="H380" s="245">
        <v>1390.983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1" t="s">
        <v>147</v>
      </c>
      <c r="AU380" s="251" t="s">
        <v>145</v>
      </c>
      <c r="AV380" s="15" t="s">
        <v>144</v>
      </c>
      <c r="AW380" s="15" t="s">
        <v>33</v>
      </c>
      <c r="AX380" s="15" t="s">
        <v>79</v>
      </c>
      <c r="AY380" s="251" t="s">
        <v>137</v>
      </c>
    </row>
    <row r="381" s="2" customFormat="1">
      <c r="A381" s="40"/>
      <c r="B381" s="41"/>
      <c r="C381" s="206" t="s">
        <v>506</v>
      </c>
      <c r="D381" s="206" t="s">
        <v>139</v>
      </c>
      <c r="E381" s="207" t="s">
        <v>507</v>
      </c>
      <c r="F381" s="208" t="s">
        <v>508</v>
      </c>
      <c r="G381" s="209" t="s">
        <v>142</v>
      </c>
      <c r="H381" s="210">
        <v>166917.95999999999</v>
      </c>
      <c r="I381" s="211"/>
      <c r="J381" s="212">
        <f>ROUND(I381*H381,2)</f>
        <v>0</v>
      </c>
      <c r="K381" s="208" t="s">
        <v>143</v>
      </c>
      <c r="L381" s="46"/>
      <c r="M381" s="213" t="s">
        <v>19</v>
      </c>
      <c r="N381" s="214" t="s">
        <v>43</v>
      </c>
      <c r="O381" s="86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144</v>
      </c>
      <c r="AT381" s="217" t="s">
        <v>139</v>
      </c>
      <c r="AU381" s="217" t="s">
        <v>145</v>
      </c>
      <c r="AY381" s="19" t="s">
        <v>137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145</v>
      </c>
      <c r="BK381" s="218">
        <f>ROUND(I381*H381,2)</f>
        <v>0</v>
      </c>
      <c r="BL381" s="19" t="s">
        <v>144</v>
      </c>
      <c r="BM381" s="217" t="s">
        <v>509</v>
      </c>
    </row>
    <row r="382" s="2" customFormat="1">
      <c r="A382" s="40"/>
      <c r="B382" s="41"/>
      <c r="C382" s="42"/>
      <c r="D382" s="221" t="s">
        <v>270</v>
      </c>
      <c r="E382" s="42"/>
      <c r="F382" s="262" t="s">
        <v>510</v>
      </c>
      <c r="G382" s="42"/>
      <c r="H382" s="42"/>
      <c r="I382" s="263"/>
      <c r="J382" s="42"/>
      <c r="K382" s="42"/>
      <c r="L382" s="46"/>
      <c r="M382" s="264"/>
      <c r="N382" s="265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270</v>
      </c>
      <c r="AU382" s="19" t="s">
        <v>145</v>
      </c>
    </row>
    <row r="383" s="14" customFormat="1">
      <c r="A383" s="14"/>
      <c r="B383" s="230"/>
      <c r="C383" s="231"/>
      <c r="D383" s="221" t="s">
        <v>147</v>
      </c>
      <c r="E383" s="231"/>
      <c r="F383" s="233" t="s">
        <v>511</v>
      </c>
      <c r="G383" s="231"/>
      <c r="H383" s="234">
        <v>166917.95999999999</v>
      </c>
      <c r="I383" s="235"/>
      <c r="J383" s="231"/>
      <c r="K383" s="231"/>
      <c r="L383" s="236"/>
      <c r="M383" s="237"/>
      <c r="N383" s="238"/>
      <c r="O383" s="238"/>
      <c r="P383" s="238"/>
      <c r="Q383" s="238"/>
      <c r="R383" s="238"/>
      <c r="S383" s="238"/>
      <c r="T383" s="23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0" t="s">
        <v>147</v>
      </c>
      <c r="AU383" s="240" t="s">
        <v>145</v>
      </c>
      <c r="AV383" s="14" t="s">
        <v>145</v>
      </c>
      <c r="AW383" s="14" t="s">
        <v>4</v>
      </c>
      <c r="AX383" s="14" t="s">
        <v>79</v>
      </c>
      <c r="AY383" s="240" t="s">
        <v>137</v>
      </c>
    </row>
    <row r="384" s="2" customFormat="1">
      <c r="A384" s="40"/>
      <c r="B384" s="41"/>
      <c r="C384" s="206" t="s">
        <v>512</v>
      </c>
      <c r="D384" s="206" t="s">
        <v>139</v>
      </c>
      <c r="E384" s="207" t="s">
        <v>513</v>
      </c>
      <c r="F384" s="208" t="s">
        <v>514</v>
      </c>
      <c r="G384" s="209" t="s">
        <v>142</v>
      </c>
      <c r="H384" s="210">
        <v>1390.983</v>
      </c>
      <c r="I384" s="211"/>
      <c r="J384" s="212">
        <f>ROUND(I384*H384,2)</f>
        <v>0</v>
      </c>
      <c r="K384" s="208" t="s">
        <v>143</v>
      </c>
      <c r="L384" s="46"/>
      <c r="M384" s="213" t="s">
        <v>19</v>
      </c>
      <c r="N384" s="214" t="s">
        <v>43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144</v>
      </c>
      <c r="AT384" s="217" t="s">
        <v>139</v>
      </c>
      <c r="AU384" s="217" t="s">
        <v>145</v>
      </c>
      <c r="AY384" s="19" t="s">
        <v>137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145</v>
      </c>
      <c r="BK384" s="218">
        <f>ROUND(I384*H384,2)</f>
        <v>0</v>
      </c>
      <c r="BL384" s="19" t="s">
        <v>144</v>
      </c>
      <c r="BM384" s="217" t="s">
        <v>515</v>
      </c>
    </row>
    <row r="385" s="2" customFormat="1">
      <c r="A385" s="40"/>
      <c r="B385" s="41"/>
      <c r="C385" s="206" t="s">
        <v>516</v>
      </c>
      <c r="D385" s="206" t="s">
        <v>139</v>
      </c>
      <c r="E385" s="207" t="s">
        <v>517</v>
      </c>
      <c r="F385" s="208" t="s">
        <v>518</v>
      </c>
      <c r="G385" s="209" t="s">
        <v>142</v>
      </c>
      <c r="H385" s="210">
        <v>1390.983</v>
      </c>
      <c r="I385" s="211"/>
      <c r="J385" s="212">
        <f>ROUND(I385*H385,2)</f>
        <v>0</v>
      </c>
      <c r="K385" s="208" t="s">
        <v>143</v>
      </c>
      <c r="L385" s="46"/>
      <c r="M385" s="213" t="s">
        <v>19</v>
      </c>
      <c r="N385" s="214" t="s">
        <v>43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144</v>
      </c>
      <c r="AT385" s="217" t="s">
        <v>139</v>
      </c>
      <c r="AU385" s="217" t="s">
        <v>145</v>
      </c>
      <c r="AY385" s="19" t="s">
        <v>137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145</v>
      </c>
      <c r="BK385" s="218">
        <f>ROUND(I385*H385,2)</f>
        <v>0</v>
      </c>
      <c r="BL385" s="19" t="s">
        <v>144</v>
      </c>
      <c r="BM385" s="217" t="s">
        <v>519</v>
      </c>
    </row>
    <row r="386" s="2" customFormat="1">
      <c r="A386" s="40"/>
      <c r="B386" s="41"/>
      <c r="C386" s="206" t="s">
        <v>520</v>
      </c>
      <c r="D386" s="206" t="s">
        <v>139</v>
      </c>
      <c r="E386" s="207" t="s">
        <v>521</v>
      </c>
      <c r="F386" s="208" t="s">
        <v>522</v>
      </c>
      <c r="G386" s="209" t="s">
        <v>142</v>
      </c>
      <c r="H386" s="210">
        <v>166917.95999999999</v>
      </c>
      <c r="I386" s="211"/>
      <c r="J386" s="212">
        <f>ROUND(I386*H386,2)</f>
        <v>0</v>
      </c>
      <c r="K386" s="208" t="s">
        <v>143</v>
      </c>
      <c r="L386" s="46"/>
      <c r="M386" s="213" t="s">
        <v>19</v>
      </c>
      <c r="N386" s="214" t="s">
        <v>43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144</v>
      </c>
      <c r="AT386" s="217" t="s">
        <v>139</v>
      </c>
      <c r="AU386" s="217" t="s">
        <v>145</v>
      </c>
      <c r="AY386" s="19" t="s">
        <v>137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145</v>
      </c>
      <c r="BK386" s="218">
        <f>ROUND(I386*H386,2)</f>
        <v>0</v>
      </c>
      <c r="BL386" s="19" t="s">
        <v>144</v>
      </c>
      <c r="BM386" s="217" t="s">
        <v>523</v>
      </c>
    </row>
    <row r="387" s="2" customFormat="1">
      <c r="A387" s="40"/>
      <c r="B387" s="41"/>
      <c r="C387" s="42"/>
      <c r="D387" s="221" t="s">
        <v>270</v>
      </c>
      <c r="E387" s="42"/>
      <c r="F387" s="262" t="s">
        <v>510</v>
      </c>
      <c r="G387" s="42"/>
      <c r="H387" s="42"/>
      <c r="I387" s="263"/>
      <c r="J387" s="42"/>
      <c r="K387" s="42"/>
      <c r="L387" s="46"/>
      <c r="M387" s="264"/>
      <c r="N387" s="265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270</v>
      </c>
      <c r="AU387" s="19" t="s">
        <v>145</v>
      </c>
    </row>
    <row r="388" s="14" customFormat="1">
      <c r="A388" s="14"/>
      <c r="B388" s="230"/>
      <c r="C388" s="231"/>
      <c r="D388" s="221" t="s">
        <v>147</v>
      </c>
      <c r="E388" s="231"/>
      <c r="F388" s="233" t="s">
        <v>511</v>
      </c>
      <c r="G388" s="231"/>
      <c r="H388" s="234">
        <v>166917.95999999999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0" t="s">
        <v>147</v>
      </c>
      <c r="AU388" s="240" t="s">
        <v>145</v>
      </c>
      <c r="AV388" s="14" t="s">
        <v>145</v>
      </c>
      <c r="AW388" s="14" t="s">
        <v>4</v>
      </c>
      <c r="AX388" s="14" t="s">
        <v>79</v>
      </c>
      <c r="AY388" s="240" t="s">
        <v>137</v>
      </c>
    </row>
    <row r="389" s="2" customFormat="1">
      <c r="A389" s="40"/>
      <c r="B389" s="41"/>
      <c r="C389" s="206" t="s">
        <v>524</v>
      </c>
      <c r="D389" s="206" t="s">
        <v>139</v>
      </c>
      <c r="E389" s="207" t="s">
        <v>525</v>
      </c>
      <c r="F389" s="208" t="s">
        <v>526</v>
      </c>
      <c r="G389" s="209" t="s">
        <v>142</v>
      </c>
      <c r="H389" s="210">
        <v>1390.983</v>
      </c>
      <c r="I389" s="211"/>
      <c r="J389" s="212">
        <f>ROUND(I389*H389,2)</f>
        <v>0</v>
      </c>
      <c r="K389" s="208" t="s">
        <v>143</v>
      </c>
      <c r="L389" s="46"/>
      <c r="M389" s="213" t="s">
        <v>19</v>
      </c>
      <c r="N389" s="214" t="s">
        <v>43</v>
      </c>
      <c r="O389" s="86"/>
      <c r="P389" s="215">
        <f>O389*H389</f>
        <v>0</v>
      </c>
      <c r="Q389" s="215">
        <v>0</v>
      </c>
      <c r="R389" s="215">
        <f>Q389*H389</f>
        <v>0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144</v>
      </c>
      <c r="AT389" s="217" t="s">
        <v>139</v>
      </c>
      <c r="AU389" s="217" t="s">
        <v>145</v>
      </c>
      <c r="AY389" s="19" t="s">
        <v>137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145</v>
      </c>
      <c r="BK389" s="218">
        <f>ROUND(I389*H389,2)</f>
        <v>0</v>
      </c>
      <c r="BL389" s="19" t="s">
        <v>144</v>
      </c>
      <c r="BM389" s="217" t="s">
        <v>527</v>
      </c>
    </row>
    <row r="390" s="2" customFormat="1" ht="33" customHeight="1">
      <c r="A390" s="40"/>
      <c r="B390" s="41"/>
      <c r="C390" s="206" t="s">
        <v>528</v>
      </c>
      <c r="D390" s="206" t="s">
        <v>139</v>
      </c>
      <c r="E390" s="207" t="s">
        <v>529</v>
      </c>
      <c r="F390" s="208" t="s">
        <v>530</v>
      </c>
      <c r="G390" s="209" t="s">
        <v>334</v>
      </c>
      <c r="H390" s="210">
        <v>10</v>
      </c>
      <c r="I390" s="211"/>
      <c r="J390" s="212">
        <f>ROUND(I390*H390,2)</f>
        <v>0</v>
      </c>
      <c r="K390" s="208" t="s">
        <v>143</v>
      </c>
      <c r="L390" s="46"/>
      <c r="M390" s="213" t="s">
        <v>19</v>
      </c>
      <c r="N390" s="214" t="s">
        <v>43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144</v>
      </c>
      <c r="AT390" s="217" t="s">
        <v>139</v>
      </c>
      <c r="AU390" s="217" t="s">
        <v>145</v>
      </c>
      <c r="AY390" s="19" t="s">
        <v>137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145</v>
      </c>
      <c r="BK390" s="218">
        <f>ROUND(I390*H390,2)</f>
        <v>0</v>
      </c>
      <c r="BL390" s="19" t="s">
        <v>144</v>
      </c>
      <c r="BM390" s="217" t="s">
        <v>531</v>
      </c>
    </row>
    <row r="391" s="2" customFormat="1" ht="33" customHeight="1">
      <c r="A391" s="40"/>
      <c r="B391" s="41"/>
      <c r="C391" s="206" t="s">
        <v>532</v>
      </c>
      <c r="D391" s="206" t="s">
        <v>139</v>
      </c>
      <c r="E391" s="207" t="s">
        <v>533</v>
      </c>
      <c r="F391" s="208" t="s">
        <v>534</v>
      </c>
      <c r="G391" s="209" t="s">
        <v>334</v>
      </c>
      <c r="H391" s="210">
        <v>1200</v>
      </c>
      <c r="I391" s="211"/>
      <c r="J391" s="212">
        <f>ROUND(I391*H391,2)</f>
        <v>0</v>
      </c>
      <c r="K391" s="208" t="s">
        <v>143</v>
      </c>
      <c r="L391" s="46"/>
      <c r="M391" s="213" t="s">
        <v>19</v>
      </c>
      <c r="N391" s="214" t="s">
        <v>43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144</v>
      </c>
      <c r="AT391" s="217" t="s">
        <v>139</v>
      </c>
      <c r="AU391" s="217" t="s">
        <v>145</v>
      </c>
      <c r="AY391" s="19" t="s">
        <v>137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145</v>
      </c>
      <c r="BK391" s="218">
        <f>ROUND(I391*H391,2)</f>
        <v>0</v>
      </c>
      <c r="BL391" s="19" t="s">
        <v>144</v>
      </c>
      <c r="BM391" s="217" t="s">
        <v>535</v>
      </c>
    </row>
    <row r="392" s="2" customFormat="1">
      <c r="A392" s="40"/>
      <c r="B392" s="41"/>
      <c r="C392" s="42"/>
      <c r="D392" s="221" t="s">
        <v>270</v>
      </c>
      <c r="E392" s="42"/>
      <c r="F392" s="262" t="s">
        <v>510</v>
      </c>
      <c r="G392" s="42"/>
      <c r="H392" s="42"/>
      <c r="I392" s="263"/>
      <c r="J392" s="42"/>
      <c r="K392" s="42"/>
      <c r="L392" s="46"/>
      <c r="M392" s="264"/>
      <c r="N392" s="265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270</v>
      </c>
      <c r="AU392" s="19" t="s">
        <v>145</v>
      </c>
    </row>
    <row r="393" s="14" customFormat="1">
      <c r="A393" s="14"/>
      <c r="B393" s="230"/>
      <c r="C393" s="231"/>
      <c r="D393" s="221" t="s">
        <v>147</v>
      </c>
      <c r="E393" s="231"/>
      <c r="F393" s="233" t="s">
        <v>536</v>
      </c>
      <c r="G393" s="231"/>
      <c r="H393" s="234">
        <v>1200</v>
      </c>
      <c r="I393" s="235"/>
      <c r="J393" s="231"/>
      <c r="K393" s="231"/>
      <c r="L393" s="236"/>
      <c r="M393" s="237"/>
      <c r="N393" s="238"/>
      <c r="O393" s="238"/>
      <c r="P393" s="238"/>
      <c r="Q393" s="238"/>
      <c r="R393" s="238"/>
      <c r="S393" s="238"/>
      <c r="T393" s="23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0" t="s">
        <v>147</v>
      </c>
      <c r="AU393" s="240" t="s">
        <v>145</v>
      </c>
      <c r="AV393" s="14" t="s">
        <v>145</v>
      </c>
      <c r="AW393" s="14" t="s">
        <v>4</v>
      </c>
      <c r="AX393" s="14" t="s">
        <v>79</v>
      </c>
      <c r="AY393" s="240" t="s">
        <v>137</v>
      </c>
    </row>
    <row r="394" s="2" customFormat="1" ht="33" customHeight="1">
      <c r="A394" s="40"/>
      <c r="B394" s="41"/>
      <c r="C394" s="206" t="s">
        <v>537</v>
      </c>
      <c r="D394" s="206" t="s">
        <v>139</v>
      </c>
      <c r="E394" s="207" t="s">
        <v>538</v>
      </c>
      <c r="F394" s="208" t="s">
        <v>539</v>
      </c>
      <c r="G394" s="209" t="s">
        <v>334</v>
      </c>
      <c r="H394" s="210">
        <v>10</v>
      </c>
      <c r="I394" s="211"/>
      <c r="J394" s="212">
        <f>ROUND(I394*H394,2)</f>
        <v>0</v>
      </c>
      <c r="K394" s="208" t="s">
        <v>143</v>
      </c>
      <c r="L394" s="46"/>
      <c r="M394" s="213" t="s">
        <v>19</v>
      </c>
      <c r="N394" s="214" t="s">
        <v>43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144</v>
      </c>
      <c r="AT394" s="217" t="s">
        <v>139</v>
      </c>
      <c r="AU394" s="217" t="s">
        <v>145</v>
      </c>
      <c r="AY394" s="19" t="s">
        <v>137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145</v>
      </c>
      <c r="BK394" s="218">
        <f>ROUND(I394*H394,2)</f>
        <v>0</v>
      </c>
      <c r="BL394" s="19" t="s">
        <v>144</v>
      </c>
      <c r="BM394" s="217" t="s">
        <v>540</v>
      </c>
    </row>
    <row r="395" s="2" customFormat="1">
      <c r="A395" s="40"/>
      <c r="B395" s="41"/>
      <c r="C395" s="206" t="s">
        <v>541</v>
      </c>
      <c r="D395" s="206" t="s">
        <v>139</v>
      </c>
      <c r="E395" s="207" t="s">
        <v>542</v>
      </c>
      <c r="F395" s="208" t="s">
        <v>543</v>
      </c>
      <c r="G395" s="209" t="s">
        <v>142</v>
      </c>
      <c r="H395" s="210">
        <v>62.399999999999999</v>
      </c>
      <c r="I395" s="211"/>
      <c r="J395" s="212">
        <f>ROUND(I395*H395,2)</f>
        <v>0</v>
      </c>
      <c r="K395" s="208" t="s">
        <v>143</v>
      </c>
      <c r="L395" s="46"/>
      <c r="M395" s="213" t="s">
        <v>19</v>
      </c>
      <c r="N395" s="214" t="s">
        <v>43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0.089999999999999997</v>
      </c>
      <c r="T395" s="216">
        <f>S395*H395</f>
        <v>5.6159999999999997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144</v>
      </c>
      <c r="AT395" s="217" t="s">
        <v>139</v>
      </c>
      <c r="AU395" s="217" t="s">
        <v>145</v>
      </c>
      <c r="AY395" s="19" t="s">
        <v>137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145</v>
      </c>
      <c r="BK395" s="218">
        <f>ROUND(I395*H395,2)</f>
        <v>0</v>
      </c>
      <c r="BL395" s="19" t="s">
        <v>144</v>
      </c>
      <c r="BM395" s="217" t="s">
        <v>544</v>
      </c>
    </row>
    <row r="396" s="13" customFormat="1">
      <c r="A396" s="13"/>
      <c r="B396" s="219"/>
      <c r="C396" s="220"/>
      <c r="D396" s="221" t="s">
        <v>147</v>
      </c>
      <c r="E396" s="222" t="s">
        <v>19</v>
      </c>
      <c r="F396" s="223" t="s">
        <v>545</v>
      </c>
      <c r="G396" s="220"/>
      <c r="H396" s="222" t="s">
        <v>19</v>
      </c>
      <c r="I396" s="224"/>
      <c r="J396" s="220"/>
      <c r="K396" s="220"/>
      <c r="L396" s="225"/>
      <c r="M396" s="226"/>
      <c r="N396" s="227"/>
      <c r="O396" s="227"/>
      <c r="P396" s="227"/>
      <c r="Q396" s="227"/>
      <c r="R396" s="227"/>
      <c r="S396" s="227"/>
      <c r="T396" s="22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29" t="s">
        <v>147</v>
      </c>
      <c r="AU396" s="229" t="s">
        <v>145</v>
      </c>
      <c r="AV396" s="13" t="s">
        <v>79</v>
      </c>
      <c r="AW396" s="13" t="s">
        <v>33</v>
      </c>
      <c r="AX396" s="13" t="s">
        <v>71</v>
      </c>
      <c r="AY396" s="229" t="s">
        <v>137</v>
      </c>
    </row>
    <row r="397" s="14" customFormat="1">
      <c r="A397" s="14"/>
      <c r="B397" s="230"/>
      <c r="C397" s="231"/>
      <c r="D397" s="221" t="s">
        <v>147</v>
      </c>
      <c r="E397" s="232" t="s">
        <v>19</v>
      </c>
      <c r="F397" s="233" t="s">
        <v>546</v>
      </c>
      <c r="G397" s="231"/>
      <c r="H397" s="234">
        <v>62.399999999999999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0" t="s">
        <v>147</v>
      </c>
      <c r="AU397" s="240" t="s">
        <v>145</v>
      </c>
      <c r="AV397" s="14" t="s">
        <v>145</v>
      </c>
      <c r="AW397" s="14" t="s">
        <v>33</v>
      </c>
      <c r="AX397" s="14" t="s">
        <v>79</v>
      </c>
      <c r="AY397" s="240" t="s">
        <v>137</v>
      </c>
    </row>
    <row r="398" s="2" customFormat="1" ht="33" customHeight="1">
      <c r="A398" s="40"/>
      <c r="B398" s="41"/>
      <c r="C398" s="206" t="s">
        <v>547</v>
      </c>
      <c r="D398" s="206" t="s">
        <v>139</v>
      </c>
      <c r="E398" s="207" t="s">
        <v>548</v>
      </c>
      <c r="F398" s="208" t="s">
        <v>549</v>
      </c>
      <c r="G398" s="209" t="s">
        <v>161</v>
      </c>
      <c r="H398" s="210">
        <v>107.151</v>
      </c>
      <c r="I398" s="211"/>
      <c r="J398" s="212">
        <f>ROUND(I398*H398,2)</f>
        <v>0</v>
      </c>
      <c r="K398" s="208" t="s">
        <v>143</v>
      </c>
      <c r="L398" s="46"/>
      <c r="M398" s="213" t="s">
        <v>19</v>
      </c>
      <c r="N398" s="214" t="s">
        <v>43</v>
      </c>
      <c r="O398" s="86"/>
      <c r="P398" s="215">
        <f>O398*H398</f>
        <v>0</v>
      </c>
      <c r="Q398" s="215">
        <v>0</v>
      </c>
      <c r="R398" s="215">
        <f>Q398*H398</f>
        <v>0</v>
      </c>
      <c r="S398" s="215">
        <v>1.3999999999999999</v>
      </c>
      <c r="T398" s="216">
        <f>S398*H398</f>
        <v>150.01139999999998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144</v>
      </c>
      <c r="AT398" s="217" t="s">
        <v>139</v>
      </c>
      <c r="AU398" s="217" t="s">
        <v>145</v>
      </c>
      <c r="AY398" s="19" t="s">
        <v>137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145</v>
      </c>
      <c r="BK398" s="218">
        <f>ROUND(I398*H398,2)</f>
        <v>0</v>
      </c>
      <c r="BL398" s="19" t="s">
        <v>144</v>
      </c>
      <c r="BM398" s="217" t="s">
        <v>550</v>
      </c>
    </row>
    <row r="399" s="13" customFormat="1">
      <c r="A399" s="13"/>
      <c r="B399" s="219"/>
      <c r="C399" s="220"/>
      <c r="D399" s="221" t="s">
        <v>147</v>
      </c>
      <c r="E399" s="222" t="s">
        <v>19</v>
      </c>
      <c r="F399" s="223" t="s">
        <v>551</v>
      </c>
      <c r="G399" s="220"/>
      <c r="H399" s="222" t="s">
        <v>19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29" t="s">
        <v>147</v>
      </c>
      <c r="AU399" s="229" t="s">
        <v>145</v>
      </c>
      <c r="AV399" s="13" t="s">
        <v>79</v>
      </c>
      <c r="AW399" s="13" t="s">
        <v>33</v>
      </c>
      <c r="AX399" s="13" t="s">
        <v>71</v>
      </c>
      <c r="AY399" s="229" t="s">
        <v>137</v>
      </c>
    </row>
    <row r="400" s="13" customFormat="1">
      <c r="A400" s="13"/>
      <c r="B400" s="219"/>
      <c r="C400" s="220"/>
      <c r="D400" s="221" t="s">
        <v>147</v>
      </c>
      <c r="E400" s="222" t="s">
        <v>19</v>
      </c>
      <c r="F400" s="223" t="s">
        <v>552</v>
      </c>
      <c r="G400" s="220"/>
      <c r="H400" s="222" t="s">
        <v>19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29" t="s">
        <v>147</v>
      </c>
      <c r="AU400" s="229" t="s">
        <v>145</v>
      </c>
      <c r="AV400" s="13" t="s">
        <v>79</v>
      </c>
      <c r="AW400" s="13" t="s">
        <v>33</v>
      </c>
      <c r="AX400" s="13" t="s">
        <v>71</v>
      </c>
      <c r="AY400" s="229" t="s">
        <v>137</v>
      </c>
    </row>
    <row r="401" s="14" customFormat="1">
      <c r="A401" s="14"/>
      <c r="B401" s="230"/>
      <c r="C401" s="231"/>
      <c r="D401" s="221" t="s">
        <v>147</v>
      </c>
      <c r="E401" s="232" t="s">
        <v>19</v>
      </c>
      <c r="F401" s="233" t="s">
        <v>553</v>
      </c>
      <c r="G401" s="231"/>
      <c r="H401" s="234">
        <v>104.47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0" t="s">
        <v>147</v>
      </c>
      <c r="AU401" s="240" t="s">
        <v>145</v>
      </c>
      <c r="AV401" s="14" t="s">
        <v>145</v>
      </c>
      <c r="AW401" s="14" t="s">
        <v>33</v>
      </c>
      <c r="AX401" s="14" t="s">
        <v>71</v>
      </c>
      <c r="AY401" s="240" t="s">
        <v>137</v>
      </c>
    </row>
    <row r="402" s="13" customFormat="1">
      <c r="A402" s="13"/>
      <c r="B402" s="219"/>
      <c r="C402" s="220"/>
      <c r="D402" s="221" t="s">
        <v>147</v>
      </c>
      <c r="E402" s="222" t="s">
        <v>19</v>
      </c>
      <c r="F402" s="223" t="s">
        <v>554</v>
      </c>
      <c r="G402" s="220"/>
      <c r="H402" s="222" t="s">
        <v>19</v>
      </c>
      <c r="I402" s="224"/>
      <c r="J402" s="220"/>
      <c r="K402" s="220"/>
      <c r="L402" s="225"/>
      <c r="M402" s="226"/>
      <c r="N402" s="227"/>
      <c r="O402" s="227"/>
      <c r="P402" s="227"/>
      <c r="Q402" s="227"/>
      <c r="R402" s="227"/>
      <c r="S402" s="227"/>
      <c r="T402" s="22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9" t="s">
        <v>147</v>
      </c>
      <c r="AU402" s="229" t="s">
        <v>145</v>
      </c>
      <c r="AV402" s="13" t="s">
        <v>79</v>
      </c>
      <c r="AW402" s="13" t="s">
        <v>33</v>
      </c>
      <c r="AX402" s="13" t="s">
        <v>71</v>
      </c>
      <c r="AY402" s="229" t="s">
        <v>137</v>
      </c>
    </row>
    <row r="403" s="14" customFormat="1">
      <c r="A403" s="14"/>
      <c r="B403" s="230"/>
      <c r="C403" s="231"/>
      <c r="D403" s="221" t="s">
        <v>147</v>
      </c>
      <c r="E403" s="232" t="s">
        <v>19</v>
      </c>
      <c r="F403" s="233" t="s">
        <v>555</v>
      </c>
      <c r="G403" s="231"/>
      <c r="H403" s="234">
        <v>2.681</v>
      </c>
      <c r="I403" s="235"/>
      <c r="J403" s="231"/>
      <c r="K403" s="231"/>
      <c r="L403" s="236"/>
      <c r="M403" s="237"/>
      <c r="N403" s="238"/>
      <c r="O403" s="238"/>
      <c r="P403" s="238"/>
      <c r="Q403" s="238"/>
      <c r="R403" s="238"/>
      <c r="S403" s="238"/>
      <c r="T403" s="23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0" t="s">
        <v>147</v>
      </c>
      <c r="AU403" s="240" t="s">
        <v>145</v>
      </c>
      <c r="AV403" s="14" t="s">
        <v>145</v>
      </c>
      <c r="AW403" s="14" t="s">
        <v>33</v>
      </c>
      <c r="AX403" s="14" t="s">
        <v>71</v>
      </c>
      <c r="AY403" s="240" t="s">
        <v>137</v>
      </c>
    </row>
    <row r="404" s="15" customFormat="1">
      <c r="A404" s="15"/>
      <c r="B404" s="241"/>
      <c r="C404" s="242"/>
      <c r="D404" s="221" t="s">
        <v>147</v>
      </c>
      <c r="E404" s="243" t="s">
        <v>19</v>
      </c>
      <c r="F404" s="244" t="s">
        <v>188</v>
      </c>
      <c r="G404" s="242"/>
      <c r="H404" s="245">
        <v>107.151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1" t="s">
        <v>147</v>
      </c>
      <c r="AU404" s="251" t="s">
        <v>145</v>
      </c>
      <c r="AV404" s="15" t="s">
        <v>144</v>
      </c>
      <c r="AW404" s="15" t="s">
        <v>33</v>
      </c>
      <c r="AX404" s="15" t="s">
        <v>79</v>
      </c>
      <c r="AY404" s="251" t="s">
        <v>137</v>
      </c>
    </row>
    <row r="405" s="2" customFormat="1" ht="44.25" customHeight="1">
      <c r="A405" s="40"/>
      <c r="B405" s="41"/>
      <c r="C405" s="206" t="s">
        <v>556</v>
      </c>
      <c r="D405" s="206" t="s">
        <v>139</v>
      </c>
      <c r="E405" s="207" t="s">
        <v>557</v>
      </c>
      <c r="F405" s="208" t="s">
        <v>558</v>
      </c>
      <c r="G405" s="209" t="s">
        <v>142</v>
      </c>
      <c r="H405" s="210">
        <v>42.433</v>
      </c>
      <c r="I405" s="211"/>
      <c r="J405" s="212">
        <f>ROUND(I405*H405,2)</f>
        <v>0</v>
      </c>
      <c r="K405" s="208" t="s">
        <v>143</v>
      </c>
      <c r="L405" s="46"/>
      <c r="M405" s="213" t="s">
        <v>19</v>
      </c>
      <c r="N405" s="214" t="s">
        <v>43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0.060999999999999999</v>
      </c>
      <c r="T405" s="216">
        <f>S405*H405</f>
        <v>2.5884130000000001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144</v>
      </c>
      <c r="AT405" s="217" t="s">
        <v>139</v>
      </c>
      <c r="AU405" s="217" t="s">
        <v>145</v>
      </c>
      <c r="AY405" s="19" t="s">
        <v>137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145</v>
      </c>
      <c r="BK405" s="218">
        <f>ROUND(I405*H405,2)</f>
        <v>0</v>
      </c>
      <c r="BL405" s="19" t="s">
        <v>144</v>
      </c>
      <c r="BM405" s="217" t="s">
        <v>559</v>
      </c>
    </row>
    <row r="406" s="13" customFormat="1">
      <c r="A406" s="13"/>
      <c r="B406" s="219"/>
      <c r="C406" s="220"/>
      <c r="D406" s="221" t="s">
        <v>147</v>
      </c>
      <c r="E406" s="222" t="s">
        <v>19</v>
      </c>
      <c r="F406" s="223" t="s">
        <v>560</v>
      </c>
      <c r="G406" s="220"/>
      <c r="H406" s="222" t="s">
        <v>19</v>
      </c>
      <c r="I406" s="224"/>
      <c r="J406" s="220"/>
      <c r="K406" s="220"/>
      <c r="L406" s="225"/>
      <c r="M406" s="226"/>
      <c r="N406" s="227"/>
      <c r="O406" s="227"/>
      <c r="P406" s="227"/>
      <c r="Q406" s="227"/>
      <c r="R406" s="227"/>
      <c r="S406" s="227"/>
      <c r="T406" s="22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29" t="s">
        <v>147</v>
      </c>
      <c r="AU406" s="229" t="s">
        <v>145</v>
      </c>
      <c r="AV406" s="13" t="s">
        <v>79</v>
      </c>
      <c r="AW406" s="13" t="s">
        <v>33</v>
      </c>
      <c r="AX406" s="13" t="s">
        <v>71</v>
      </c>
      <c r="AY406" s="229" t="s">
        <v>137</v>
      </c>
    </row>
    <row r="407" s="14" customFormat="1">
      <c r="A407" s="14"/>
      <c r="B407" s="230"/>
      <c r="C407" s="231"/>
      <c r="D407" s="221" t="s">
        <v>147</v>
      </c>
      <c r="E407" s="232" t="s">
        <v>19</v>
      </c>
      <c r="F407" s="233" t="s">
        <v>561</v>
      </c>
      <c r="G407" s="231"/>
      <c r="H407" s="234">
        <v>3.6000000000000001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0" t="s">
        <v>147</v>
      </c>
      <c r="AU407" s="240" t="s">
        <v>145</v>
      </c>
      <c r="AV407" s="14" t="s">
        <v>145</v>
      </c>
      <c r="AW407" s="14" t="s">
        <v>33</v>
      </c>
      <c r="AX407" s="14" t="s">
        <v>71</v>
      </c>
      <c r="AY407" s="240" t="s">
        <v>137</v>
      </c>
    </row>
    <row r="408" s="14" customFormat="1">
      <c r="A408" s="14"/>
      <c r="B408" s="230"/>
      <c r="C408" s="231"/>
      <c r="D408" s="221" t="s">
        <v>147</v>
      </c>
      <c r="E408" s="232" t="s">
        <v>19</v>
      </c>
      <c r="F408" s="233" t="s">
        <v>561</v>
      </c>
      <c r="G408" s="231"/>
      <c r="H408" s="234">
        <v>3.6000000000000001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0" t="s">
        <v>147</v>
      </c>
      <c r="AU408" s="240" t="s">
        <v>145</v>
      </c>
      <c r="AV408" s="14" t="s">
        <v>145</v>
      </c>
      <c r="AW408" s="14" t="s">
        <v>33</v>
      </c>
      <c r="AX408" s="14" t="s">
        <v>71</v>
      </c>
      <c r="AY408" s="240" t="s">
        <v>137</v>
      </c>
    </row>
    <row r="409" s="14" customFormat="1">
      <c r="A409" s="14"/>
      <c r="B409" s="230"/>
      <c r="C409" s="231"/>
      <c r="D409" s="221" t="s">
        <v>147</v>
      </c>
      <c r="E409" s="232" t="s">
        <v>19</v>
      </c>
      <c r="F409" s="233" t="s">
        <v>562</v>
      </c>
      <c r="G409" s="231"/>
      <c r="H409" s="234">
        <v>1.29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0" t="s">
        <v>147</v>
      </c>
      <c r="AU409" s="240" t="s">
        <v>145</v>
      </c>
      <c r="AV409" s="14" t="s">
        <v>145</v>
      </c>
      <c r="AW409" s="14" t="s">
        <v>33</v>
      </c>
      <c r="AX409" s="14" t="s">
        <v>71</v>
      </c>
      <c r="AY409" s="240" t="s">
        <v>137</v>
      </c>
    </row>
    <row r="410" s="14" customFormat="1">
      <c r="A410" s="14"/>
      <c r="B410" s="230"/>
      <c r="C410" s="231"/>
      <c r="D410" s="221" t="s">
        <v>147</v>
      </c>
      <c r="E410" s="232" t="s">
        <v>19</v>
      </c>
      <c r="F410" s="233" t="s">
        <v>563</v>
      </c>
      <c r="G410" s="231"/>
      <c r="H410" s="234">
        <v>0.90000000000000002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0" t="s">
        <v>147</v>
      </c>
      <c r="AU410" s="240" t="s">
        <v>145</v>
      </c>
      <c r="AV410" s="14" t="s">
        <v>145</v>
      </c>
      <c r="AW410" s="14" t="s">
        <v>33</v>
      </c>
      <c r="AX410" s="14" t="s">
        <v>71</v>
      </c>
      <c r="AY410" s="240" t="s">
        <v>137</v>
      </c>
    </row>
    <row r="411" s="14" customFormat="1">
      <c r="A411" s="14"/>
      <c r="B411" s="230"/>
      <c r="C411" s="231"/>
      <c r="D411" s="221" t="s">
        <v>147</v>
      </c>
      <c r="E411" s="232" t="s">
        <v>19</v>
      </c>
      <c r="F411" s="233" t="s">
        <v>564</v>
      </c>
      <c r="G411" s="231"/>
      <c r="H411" s="234">
        <v>0.64500000000000002</v>
      </c>
      <c r="I411" s="235"/>
      <c r="J411" s="231"/>
      <c r="K411" s="231"/>
      <c r="L411" s="236"/>
      <c r="M411" s="237"/>
      <c r="N411" s="238"/>
      <c r="O411" s="238"/>
      <c r="P411" s="238"/>
      <c r="Q411" s="238"/>
      <c r="R411" s="238"/>
      <c r="S411" s="238"/>
      <c r="T411" s="23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0" t="s">
        <v>147</v>
      </c>
      <c r="AU411" s="240" t="s">
        <v>145</v>
      </c>
      <c r="AV411" s="14" t="s">
        <v>145</v>
      </c>
      <c r="AW411" s="14" t="s">
        <v>33</v>
      </c>
      <c r="AX411" s="14" t="s">
        <v>71</v>
      </c>
      <c r="AY411" s="240" t="s">
        <v>137</v>
      </c>
    </row>
    <row r="412" s="14" customFormat="1">
      <c r="A412" s="14"/>
      <c r="B412" s="230"/>
      <c r="C412" s="231"/>
      <c r="D412" s="221" t="s">
        <v>147</v>
      </c>
      <c r="E412" s="232" t="s">
        <v>19</v>
      </c>
      <c r="F412" s="233" t="s">
        <v>565</v>
      </c>
      <c r="G412" s="231"/>
      <c r="H412" s="234">
        <v>6.5599999999999996</v>
      </c>
      <c r="I412" s="235"/>
      <c r="J412" s="231"/>
      <c r="K412" s="231"/>
      <c r="L412" s="236"/>
      <c r="M412" s="237"/>
      <c r="N412" s="238"/>
      <c r="O412" s="238"/>
      <c r="P412" s="238"/>
      <c r="Q412" s="238"/>
      <c r="R412" s="238"/>
      <c r="S412" s="238"/>
      <c r="T412" s="23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0" t="s">
        <v>147</v>
      </c>
      <c r="AU412" s="240" t="s">
        <v>145</v>
      </c>
      <c r="AV412" s="14" t="s">
        <v>145</v>
      </c>
      <c r="AW412" s="14" t="s">
        <v>33</v>
      </c>
      <c r="AX412" s="14" t="s">
        <v>71</v>
      </c>
      <c r="AY412" s="240" t="s">
        <v>137</v>
      </c>
    </row>
    <row r="413" s="14" customFormat="1">
      <c r="A413" s="14"/>
      <c r="B413" s="230"/>
      <c r="C413" s="231"/>
      <c r="D413" s="221" t="s">
        <v>147</v>
      </c>
      <c r="E413" s="232" t="s">
        <v>19</v>
      </c>
      <c r="F413" s="233" t="s">
        <v>566</v>
      </c>
      <c r="G413" s="231"/>
      <c r="H413" s="234">
        <v>3.2599999999999998</v>
      </c>
      <c r="I413" s="235"/>
      <c r="J413" s="231"/>
      <c r="K413" s="231"/>
      <c r="L413" s="236"/>
      <c r="M413" s="237"/>
      <c r="N413" s="238"/>
      <c r="O413" s="238"/>
      <c r="P413" s="238"/>
      <c r="Q413" s="238"/>
      <c r="R413" s="238"/>
      <c r="S413" s="238"/>
      <c r="T413" s="23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0" t="s">
        <v>147</v>
      </c>
      <c r="AU413" s="240" t="s">
        <v>145</v>
      </c>
      <c r="AV413" s="14" t="s">
        <v>145</v>
      </c>
      <c r="AW413" s="14" t="s">
        <v>33</v>
      </c>
      <c r="AX413" s="14" t="s">
        <v>71</v>
      </c>
      <c r="AY413" s="240" t="s">
        <v>137</v>
      </c>
    </row>
    <row r="414" s="13" customFormat="1">
      <c r="A414" s="13"/>
      <c r="B414" s="219"/>
      <c r="C414" s="220"/>
      <c r="D414" s="221" t="s">
        <v>147</v>
      </c>
      <c r="E414" s="222" t="s">
        <v>19</v>
      </c>
      <c r="F414" s="223" t="s">
        <v>552</v>
      </c>
      <c r="G414" s="220"/>
      <c r="H414" s="222" t="s">
        <v>19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29" t="s">
        <v>147</v>
      </c>
      <c r="AU414" s="229" t="s">
        <v>145</v>
      </c>
      <c r="AV414" s="13" t="s">
        <v>79</v>
      </c>
      <c r="AW414" s="13" t="s">
        <v>33</v>
      </c>
      <c r="AX414" s="13" t="s">
        <v>71</v>
      </c>
      <c r="AY414" s="229" t="s">
        <v>137</v>
      </c>
    </row>
    <row r="415" s="14" customFormat="1">
      <c r="A415" s="14"/>
      <c r="B415" s="230"/>
      <c r="C415" s="231"/>
      <c r="D415" s="221" t="s">
        <v>147</v>
      </c>
      <c r="E415" s="232" t="s">
        <v>19</v>
      </c>
      <c r="F415" s="233" t="s">
        <v>567</v>
      </c>
      <c r="G415" s="231"/>
      <c r="H415" s="234">
        <v>1.3280000000000001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0" t="s">
        <v>147</v>
      </c>
      <c r="AU415" s="240" t="s">
        <v>145</v>
      </c>
      <c r="AV415" s="14" t="s">
        <v>145</v>
      </c>
      <c r="AW415" s="14" t="s">
        <v>33</v>
      </c>
      <c r="AX415" s="14" t="s">
        <v>71</v>
      </c>
      <c r="AY415" s="240" t="s">
        <v>137</v>
      </c>
    </row>
    <row r="416" s="14" customFormat="1">
      <c r="A416" s="14"/>
      <c r="B416" s="230"/>
      <c r="C416" s="231"/>
      <c r="D416" s="221" t="s">
        <v>147</v>
      </c>
      <c r="E416" s="232" t="s">
        <v>19</v>
      </c>
      <c r="F416" s="233" t="s">
        <v>568</v>
      </c>
      <c r="G416" s="231"/>
      <c r="H416" s="234">
        <v>0.45000000000000001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0" t="s">
        <v>147</v>
      </c>
      <c r="AU416" s="240" t="s">
        <v>145</v>
      </c>
      <c r="AV416" s="14" t="s">
        <v>145</v>
      </c>
      <c r="AW416" s="14" t="s">
        <v>33</v>
      </c>
      <c r="AX416" s="14" t="s">
        <v>71</v>
      </c>
      <c r="AY416" s="240" t="s">
        <v>137</v>
      </c>
    </row>
    <row r="417" s="13" customFormat="1">
      <c r="A417" s="13"/>
      <c r="B417" s="219"/>
      <c r="C417" s="220"/>
      <c r="D417" s="221" t="s">
        <v>147</v>
      </c>
      <c r="E417" s="222" t="s">
        <v>19</v>
      </c>
      <c r="F417" s="223" t="s">
        <v>569</v>
      </c>
      <c r="G417" s="220"/>
      <c r="H417" s="222" t="s">
        <v>19</v>
      </c>
      <c r="I417" s="224"/>
      <c r="J417" s="220"/>
      <c r="K417" s="220"/>
      <c r="L417" s="225"/>
      <c r="M417" s="226"/>
      <c r="N417" s="227"/>
      <c r="O417" s="227"/>
      <c r="P417" s="227"/>
      <c r="Q417" s="227"/>
      <c r="R417" s="227"/>
      <c r="S417" s="227"/>
      <c r="T417" s="22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9" t="s">
        <v>147</v>
      </c>
      <c r="AU417" s="229" t="s">
        <v>145</v>
      </c>
      <c r="AV417" s="13" t="s">
        <v>79</v>
      </c>
      <c r="AW417" s="13" t="s">
        <v>33</v>
      </c>
      <c r="AX417" s="13" t="s">
        <v>71</v>
      </c>
      <c r="AY417" s="229" t="s">
        <v>137</v>
      </c>
    </row>
    <row r="418" s="14" customFormat="1">
      <c r="A418" s="14"/>
      <c r="B418" s="230"/>
      <c r="C418" s="231"/>
      <c r="D418" s="221" t="s">
        <v>147</v>
      </c>
      <c r="E418" s="232" t="s">
        <v>19</v>
      </c>
      <c r="F418" s="233" t="s">
        <v>570</v>
      </c>
      <c r="G418" s="231"/>
      <c r="H418" s="234">
        <v>20.800000000000001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0" t="s">
        <v>147</v>
      </c>
      <c r="AU418" s="240" t="s">
        <v>145</v>
      </c>
      <c r="AV418" s="14" t="s">
        <v>145</v>
      </c>
      <c r="AW418" s="14" t="s">
        <v>33</v>
      </c>
      <c r="AX418" s="14" t="s">
        <v>71</v>
      </c>
      <c r="AY418" s="240" t="s">
        <v>137</v>
      </c>
    </row>
    <row r="419" s="15" customFormat="1">
      <c r="A419" s="15"/>
      <c r="B419" s="241"/>
      <c r="C419" s="242"/>
      <c r="D419" s="221" t="s">
        <v>147</v>
      </c>
      <c r="E419" s="243" t="s">
        <v>19</v>
      </c>
      <c r="F419" s="244" t="s">
        <v>188</v>
      </c>
      <c r="G419" s="242"/>
      <c r="H419" s="245">
        <v>42.433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1" t="s">
        <v>147</v>
      </c>
      <c r="AU419" s="251" t="s">
        <v>145</v>
      </c>
      <c r="AV419" s="15" t="s">
        <v>144</v>
      </c>
      <c r="AW419" s="15" t="s">
        <v>33</v>
      </c>
      <c r="AX419" s="15" t="s">
        <v>79</v>
      </c>
      <c r="AY419" s="251" t="s">
        <v>137</v>
      </c>
    </row>
    <row r="420" s="2" customFormat="1">
      <c r="A420" s="40"/>
      <c r="B420" s="41"/>
      <c r="C420" s="206" t="s">
        <v>571</v>
      </c>
      <c r="D420" s="206" t="s">
        <v>139</v>
      </c>
      <c r="E420" s="207" t="s">
        <v>572</v>
      </c>
      <c r="F420" s="208" t="s">
        <v>573</v>
      </c>
      <c r="G420" s="209" t="s">
        <v>142</v>
      </c>
      <c r="H420" s="210">
        <v>139.71600000000001</v>
      </c>
      <c r="I420" s="211"/>
      <c r="J420" s="212">
        <f>ROUND(I420*H420,2)</f>
        <v>0</v>
      </c>
      <c r="K420" s="208" t="s">
        <v>143</v>
      </c>
      <c r="L420" s="46"/>
      <c r="M420" s="213" t="s">
        <v>19</v>
      </c>
      <c r="N420" s="214" t="s">
        <v>43</v>
      </c>
      <c r="O420" s="86"/>
      <c r="P420" s="215">
        <f>O420*H420</f>
        <v>0</v>
      </c>
      <c r="Q420" s="215">
        <v>0</v>
      </c>
      <c r="R420" s="215">
        <f>Q420*H420</f>
        <v>0</v>
      </c>
      <c r="S420" s="215">
        <v>0.088999999999999996</v>
      </c>
      <c r="T420" s="216">
        <f>S420*H420</f>
        <v>12.434724000000001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144</v>
      </c>
      <c r="AT420" s="217" t="s">
        <v>139</v>
      </c>
      <c r="AU420" s="217" t="s">
        <v>145</v>
      </c>
      <c r="AY420" s="19" t="s">
        <v>137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145</v>
      </c>
      <c r="BK420" s="218">
        <f>ROUND(I420*H420,2)</f>
        <v>0</v>
      </c>
      <c r="BL420" s="19" t="s">
        <v>144</v>
      </c>
      <c r="BM420" s="217" t="s">
        <v>574</v>
      </c>
    </row>
    <row r="421" s="13" customFormat="1">
      <c r="A421" s="13"/>
      <c r="B421" s="219"/>
      <c r="C421" s="220"/>
      <c r="D421" s="221" t="s">
        <v>147</v>
      </c>
      <c r="E421" s="222" t="s">
        <v>19</v>
      </c>
      <c r="F421" s="223" t="s">
        <v>292</v>
      </c>
      <c r="G421" s="220"/>
      <c r="H421" s="222" t="s">
        <v>19</v>
      </c>
      <c r="I421" s="224"/>
      <c r="J421" s="220"/>
      <c r="K421" s="220"/>
      <c r="L421" s="225"/>
      <c r="M421" s="226"/>
      <c r="N421" s="227"/>
      <c r="O421" s="227"/>
      <c r="P421" s="227"/>
      <c r="Q421" s="227"/>
      <c r="R421" s="227"/>
      <c r="S421" s="227"/>
      <c r="T421" s="22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29" t="s">
        <v>147</v>
      </c>
      <c r="AU421" s="229" t="s">
        <v>145</v>
      </c>
      <c r="AV421" s="13" t="s">
        <v>79</v>
      </c>
      <c r="AW421" s="13" t="s">
        <v>33</v>
      </c>
      <c r="AX421" s="13" t="s">
        <v>71</v>
      </c>
      <c r="AY421" s="229" t="s">
        <v>137</v>
      </c>
    </row>
    <row r="422" s="14" customFormat="1">
      <c r="A422" s="14"/>
      <c r="B422" s="230"/>
      <c r="C422" s="231"/>
      <c r="D422" s="221" t="s">
        <v>147</v>
      </c>
      <c r="E422" s="232" t="s">
        <v>19</v>
      </c>
      <c r="F422" s="233" t="s">
        <v>293</v>
      </c>
      <c r="G422" s="231"/>
      <c r="H422" s="234">
        <v>55.106000000000002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0" t="s">
        <v>147</v>
      </c>
      <c r="AU422" s="240" t="s">
        <v>145</v>
      </c>
      <c r="AV422" s="14" t="s">
        <v>145</v>
      </c>
      <c r="AW422" s="14" t="s">
        <v>33</v>
      </c>
      <c r="AX422" s="14" t="s">
        <v>71</v>
      </c>
      <c r="AY422" s="240" t="s">
        <v>137</v>
      </c>
    </row>
    <row r="423" s="14" customFormat="1">
      <c r="A423" s="14"/>
      <c r="B423" s="230"/>
      <c r="C423" s="231"/>
      <c r="D423" s="221" t="s">
        <v>147</v>
      </c>
      <c r="E423" s="232" t="s">
        <v>19</v>
      </c>
      <c r="F423" s="233" t="s">
        <v>293</v>
      </c>
      <c r="G423" s="231"/>
      <c r="H423" s="234">
        <v>55.106000000000002</v>
      </c>
      <c r="I423" s="235"/>
      <c r="J423" s="231"/>
      <c r="K423" s="231"/>
      <c r="L423" s="236"/>
      <c r="M423" s="237"/>
      <c r="N423" s="238"/>
      <c r="O423" s="238"/>
      <c r="P423" s="238"/>
      <c r="Q423" s="238"/>
      <c r="R423" s="238"/>
      <c r="S423" s="238"/>
      <c r="T423" s="23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0" t="s">
        <v>147</v>
      </c>
      <c r="AU423" s="240" t="s">
        <v>145</v>
      </c>
      <c r="AV423" s="14" t="s">
        <v>145</v>
      </c>
      <c r="AW423" s="14" t="s">
        <v>33</v>
      </c>
      <c r="AX423" s="14" t="s">
        <v>71</v>
      </c>
      <c r="AY423" s="240" t="s">
        <v>137</v>
      </c>
    </row>
    <row r="424" s="14" customFormat="1">
      <c r="A424" s="14"/>
      <c r="B424" s="230"/>
      <c r="C424" s="231"/>
      <c r="D424" s="221" t="s">
        <v>147</v>
      </c>
      <c r="E424" s="232" t="s">
        <v>19</v>
      </c>
      <c r="F424" s="233" t="s">
        <v>294</v>
      </c>
      <c r="G424" s="231"/>
      <c r="H424" s="234">
        <v>29.504000000000001</v>
      </c>
      <c r="I424" s="235"/>
      <c r="J424" s="231"/>
      <c r="K424" s="231"/>
      <c r="L424" s="236"/>
      <c r="M424" s="237"/>
      <c r="N424" s="238"/>
      <c r="O424" s="238"/>
      <c r="P424" s="238"/>
      <c r="Q424" s="238"/>
      <c r="R424" s="238"/>
      <c r="S424" s="238"/>
      <c r="T424" s="23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0" t="s">
        <v>147</v>
      </c>
      <c r="AU424" s="240" t="s">
        <v>145</v>
      </c>
      <c r="AV424" s="14" t="s">
        <v>145</v>
      </c>
      <c r="AW424" s="14" t="s">
        <v>33</v>
      </c>
      <c r="AX424" s="14" t="s">
        <v>71</v>
      </c>
      <c r="AY424" s="240" t="s">
        <v>137</v>
      </c>
    </row>
    <row r="425" s="15" customFormat="1">
      <c r="A425" s="15"/>
      <c r="B425" s="241"/>
      <c r="C425" s="242"/>
      <c r="D425" s="221" t="s">
        <v>147</v>
      </c>
      <c r="E425" s="243" t="s">
        <v>19</v>
      </c>
      <c r="F425" s="244" t="s">
        <v>188</v>
      </c>
      <c r="G425" s="242"/>
      <c r="H425" s="245">
        <v>139.71600000000001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1" t="s">
        <v>147</v>
      </c>
      <c r="AU425" s="251" t="s">
        <v>145</v>
      </c>
      <c r="AV425" s="15" t="s">
        <v>144</v>
      </c>
      <c r="AW425" s="15" t="s">
        <v>33</v>
      </c>
      <c r="AX425" s="15" t="s">
        <v>79</v>
      </c>
      <c r="AY425" s="251" t="s">
        <v>137</v>
      </c>
    </row>
    <row r="426" s="12" customFormat="1" ht="22.8" customHeight="1">
      <c r="A426" s="12"/>
      <c r="B426" s="190"/>
      <c r="C426" s="191"/>
      <c r="D426" s="192" t="s">
        <v>70</v>
      </c>
      <c r="E426" s="204" t="s">
        <v>575</v>
      </c>
      <c r="F426" s="204" t="s">
        <v>576</v>
      </c>
      <c r="G426" s="191"/>
      <c r="H426" s="191"/>
      <c r="I426" s="194"/>
      <c r="J426" s="205">
        <f>BK426</f>
        <v>0</v>
      </c>
      <c r="K426" s="191"/>
      <c r="L426" s="196"/>
      <c r="M426" s="197"/>
      <c r="N426" s="198"/>
      <c r="O426" s="198"/>
      <c r="P426" s="199">
        <f>P427+P428</f>
        <v>0</v>
      </c>
      <c r="Q426" s="198"/>
      <c r="R426" s="199">
        <f>R427+R428</f>
        <v>0</v>
      </c>
      <c r="S426" s="198"/>
      <c r="T426" s="200">
        <f>T427+T428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1" t="s">
        <v>79</v>
      </c>
      <c r="AT426" s="202" t="s">
        <v>70</v>
      </c>
      <c r="AU426" s="202" t="s">
        <v>79</v>
      </c>
      <c r="AY426" s="201" t="s">
        <v>137</v>
      </c>
      <c r="BK426" s="203">
        <f>BK427+BK428</f>
        <v>0</v>
      </c>
    </row>
    <row r="427" s="2" customFormat="1" ht="55.5" customHeight="1">
      <c r="A427" s="40"/>
      <c r="B427" s="41"/>
      <c r="C427" s="206" t="s">
        <v>577</v>
      </c>
      <c r="D427" s="206" t="s">
        <v>139</v>
      </c>
      <c r="E427" s="207" t="s">
        <v>578</v>
      </c>
      <c r="F427" s="208" t="s">
        <v>579</v>
      </c>
      <c r="G427" s="209" t="s">
        <v>580</v>
      </c>
      <c r="H427" s="210">
        <v>117.30800000000001</v>
      </c>
      <c r="I427" s="211"/>
      <c r="J427" s="212">
        <f>ROUND(I427*H427,2)</f>
        <v>0</v>
      </c>
      <c r="K427" s="208" t="s">
        <v>143</v>
      </c>
      <c r="L427" s="46"/>
      <c r="M427" s="213" t="s">
        <v>19</v>
      </c>
      <c r="N427" s="214" t="s">
        <v>43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144</v>
      </c>
      <c r="AT427" s="217" t="s">
        <v>139</v>
      </c>
      <c r="AU427" s="217" t="s">
        <v>145</v>
      </c>
      <c r="AY427" s="19" t="s">
        <v>137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145</v>
      </c>
      <c r="BK427" s="218">
        <f>ROUND(I427*H427,2)</f>
        <v>0</v>
      </c>
      <c r="BL427" s="19" t="s">
        <v>144</v>
      </c>
      <c r="BM427" s="217" t="s">
        <v>581</v>
      </c>
    </row>
    <row r="428" s="12" customFormat="1" ht="20.88" customHeight="1">
      <c r="A428" s="12"/>
      <c r="B428" s="190"/>
      <c r="C428" s="191"/>
      <c r="D428" s="192" t="s">
        <v>70</v>
      </c>
      <c r="E428" s="204" t="s">
        <v>582</v>
      </c>
      <c r="F428" s="204" t="s">
        <v>583</v>
      </c>
      <c r="G428" s="191"/>
      <c r="H428" s="191"/>
      <c r="I428" s="194"/>
      <c r="J428" s="205">
        <f>BK428</f>
        <v>0</v>
      </c>
      <c r="K428" s="191"/>
      <c r="L428" s="196"/>
      <c r="M428" s="197"/>
      <c r="N428" s="198"/>
      <c r="O428" s="198"/>
      <c r="P428" s="199">
        <f>SUM(P429:P434)</f>
        <v>0</v>
      </c>
      <c r="Q428" s="198"/>
      <c r="R428" s="199">
        <f>SUM(R429:R434)</f>
        <v>0</v>
      </c>
      <c r="S428" s="198"/>
      <c r="T428" s="200">
        <f>SUM(T429:T434)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1" t="s">
        <v>79</v>
      </c>
      <c r="AT428" s="202" t="s">
        <v>70</v>
      </c>
      <c r="AU428" s="202" t="s">
        <v>145</v>
      </c>
      <c r="AY428" s="201" t="s">
        <v>137</v>
      </c>
      <c r="BK428" s="203">
        <f>SUM(BK429:BK434)</f>
        <v>0</v>
      </c>
    </row>
    <row r="429" s="2" customFormat="1" ht="44.25" customHeight="1">
      <c r="A429" s="40"/>
      <c r="B429" s="41"/>
      <c r="C429" s="206" t="s">
        <v>584</v>
      </c>
      <c r="D429" s="206" t="s">
        <v>139</v>
      </c>
      <c r="E429" s="207" t="s">
        <v>585</v>
      </c>
      <c r="F429" s="208" t="s">
        <v>586</v>
      </c>
      <c r="G429" s="209" t="s">
        <v>580</v>
      </c>
      <c r="H429" s="210">
        <v>242.316</v>
      </c>
      <c r="I429" s="211"/>
      <c r="J429" s="212">
        <f>ROUND(I429*H429,2)</f>
        <v>0</v>
      </c>
      <c r="K429" s="208" t="s">
        <v>143</v>
      </c>
      <c r="L429" s="46"/>
      <c r="M429" s="213" t="s">
        <v>19</v>
      </c>
      <c r="N429" s="214" t="s">
        <v>43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144</v>
      </c>
      <c r="AT429" s="217" t="s">
        <v>139</v>
      </c>
      <c r="AU429" s="217" t="s">
        <v>153</v>
      </c>
      <c r="AY429" s="19" t="s">
        <v>137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145</v>
      </c>
      <c r="BK429" s="218">
        <f>ROUND(I429*H429,2)</f>
        <v>0</v>
      </c>
      <c r="BL429" s="19" t="s">
        <v>144</v>
      </c>
      <c r="BM429" s="217" t="s">
        <v>587</v>
      </c>
    </row>
    <row r="430" s="2" customFormat="1" ht="33" customHeight="1">
      <c r="A430" s="40"/>
      <c r="B430" s="41"/>
      <c r="C430" s="206" t="s">
        <v>588</v>
      </c>
      <c r="D430" s="206" t="s">
        <v>139</v>
      </c>
      <c r="E430" s="207" t="s">
        <v>589</v>
      </c>
      <c r="F430" s="208" t="s">
        <v>590</v>
      </c>
      <c r="G430" s="209" t="s">
        <v>580</v>
      </c>
      <c r="H430" s="210">
        <v>242.316</v>
      </c>
      <c r="I430" s="211"/>
      <c r="J430" s="212">
        <f>ROUND(I430*H430,2)</f>
        <v>0</v>
      </c>
      <c r="K430" s="208" t="s">
        <v>143</v>
      </c>
      <c r="L430" s="46"/>
      <c r="M430" s="213" t="s">
        <v>19</v>
      </c>
      <c r="N430" s="214" t="s">
        <v>43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144</v>
      </c>
      <c r="AT430" s="217" t="s">
        <v>139</v>
      </c>
      <c r="AU430" s="217" t="s">
        <v>153</v>
      </c>
      <c r="AY430" s="19" t="s">
        <v>137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145</v>
      </c>
      <c r="BK430" s="218">
        <f>ROUND(I430*H430,2)</f>
        <v>0</v>
      </c>
      <c r="BL430" s="19" t="s">
        <v>144</v>
      </c>
      <c r="BM430" s="217" t="s">
        <v>591</v>
      </c>
    </row>
    <row r="431" s="2" customFormat="1" ht="44.25" customHeight="1">
      <c r="A431" s="40"/>
      <c r="B431" s="41"/>
      <c r="C431" s="206" t="s">
        <v>592</v>
      </c>
      <c r="D431" s="206" t="s">
        <v>139</v>
      </c>
      <c r="E431" s="207" t="s">
        <v>593</v>
      </c>
      <c r="F431" s="208" t="s">
        <v>594</v>
      </c>
      <c r="G431" s="209" t="s">
        <v>580</v>
      </c>
      <c r="H431" s="210">
        <v>3392.424</v>
      </c>
      <c r="I431" s="211"/>
      <c r="J431" s="212">
        <f>ROUND(I431*H431,2)</f>
        <v>0</v>
      </c>
      <c r="K431" s="208" t="s">
        <v>143</v>
      </c>
      <c r="L431" s="46"/>
      <c r="M431" s="213" t="s">
        <v>19</v>
      </c>
      <c r="N431" s="214" t="s">
        <v>43</v>
      </c>
      <c r="O431" s="86"/>
      <c r="P431" s="215">
        <f>O431*H431</f>
        <v>0</v>
      </c>
      <c r="Q431" s="215">
        <v>0</v>
      </c>
      <c r="R431" s="215">
        <f>Q431*H431</f>
        <v>0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144</v>
      </c>
      <c r="AT431" s="217" t="s">
        <v>139</v>
      </c>
      <c r="AU431" s="217" t="s">
        <v>153</v>
      </c>
      <c r="AY431" s="19" t="s">
        <v>137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145</v>
      </c>
      <c r="BK431" s="218">
        <f>ROUND(I431*H431,2)</f>
        <v>0</v>
      </c>
      <c r="BL431" s="19" t="s">
        <v>144</v>
      </c>
      <c r="BM431" s="217" t="s">
        <v>595</v>
      </c>
    </row>
    <row r="432" s="2" customFormat="1">
      <c r="A432" s="40"/>
      <c r="B432" s="41"/>
      <c r="C432" s="42"/>
      <c r="D432" s="221" t="s">
        <v>270</v>
      </c>
      <c r="E432" s="42"/>
      <c r="F432" s="262" t="s">
        <v>596</v>
      </c>
      <c r="G432" s="42"/>
      <c r="H432" s="42"/>
      <c r="I432" s="263"/>
      <c r="J432" s="42"/>
      <c r="K432" s="42"/>
      <c r="L432" s="46"/>
      <c r="M432" s="264"/>
      <c r="N432" s="265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270</v>
      </c>
      <c r="AU432" s="19" t="s">
        <v>153</v>
      </c>
    </row>
    <row r="433" s="14" customFormat="1">
      <c r="A433" s="14"/>
      <c r="B433" s="230"/>
      <c r="C433" s="231"/>
      <c r="D433" s="221" t="s">
        <v>147</v>
      </c>
      <c r="E433" s="231"/>
      <c r="F433" s="233" t="s">
        <v>597</v>
      </c>
      <c r="G433" s="231"/>
      <c r="H433" s="234">
        <v>3392.424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0" t="s">
        <v>147</v>
      </c>
      <c r="AU433" s="240" t="s">
        <v>153</v>
      </c>
      <c r="AV433" s="14" t="s">
        <v>145</v>
      </c>
      <c r="AW433" s="14" t="s">
        <v>4</v>
      </c>
      <c r="AX433" s="14" t="s">
        <v>79</v>
      </c>
      <c r="AY433" s="240" t="s">
        <v>137</v>
      </c>
    </row>
    <row r="434" s="2" customFormat="1">
      <c r="A434" s="40"/>
      <c r="B434" s="41"/>
      <c r="C434" s="206" t="s">
        <v>598</v>
      </c>
      <c r="D434" s="206" t="s">
        <v>139</v>
      </c>
      <c r="E434" s="207" t="s">
        <v>599</v>
      </c>
      <c r="F434" s="208" t="s">
        <v>600</v>
      </c>
      <c r="G434" s="209" t="s">
        <v>580</v>
      </c>
      <c r="H434" s="210">
        <v>242.316</v>
      </c>
      <c r="I434" s="211"/>
      <c r="J434" s="212">
        <f>ROUND(I434*H434,2)</f>
        <v>0</v>
      </c>
      <c r="K434" s="208" t="s">
        <v>143</v>
      </c>
      <c r="L434" s="46"/>
      <c r="M434" s="213" t="s">
        <v>19</v>
      </c>
      <c r="N434" s="214" t="s">
        <v>43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144</v>
      </c>
      <c r="AT434" s="217" t="s">
        <v>139</v>
      </c>
      <c r="AU434" s="217" t="s">
        <v>153</v>
      </c>
      <c r="AY434" s="19" t="s">
        <v>137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145</v>
      </c>
      <c r="BK434" s="218">
        <f>ROUND(I434*H434,2)</f>
        <v>0</v>
      </c>
      <c r="BL434" s="19" t="s">
        <v>144</v>
      </c>
      <c r="BM434" s="217" t="s">
        <v>601</v>
      </c>
    </row>
    <row r="435" s="12" customFormat="1" ht="25.92" customHeight="1">
      <c r="A435" s="12"/>
      <c r="B435" s="190"/>
      <c r="C435" s="191"/>
      <c r="D435" s="192" t="s">
        <v>70</v>
      </c>
      <c r="E435" s="193" t="s">
        <v>602</v>
      </c>
      <c r="F435" s="193" t="s">
        <v>603</v>
      </c>
      <c r="G435" s="191"/>
      <c r="H435" s="191"/>
      <c r="I435" s="194"/>
      <c r="J435" s="195">
        <f>BK435</f>
        <v>0</v>
      </c>
      <c r="K435" s="191"/>
      <c r="L435" s="196"/>
      <c r="M435" s="197"/>
      <c r="N435" s="198"/>
      <c r="O435" s="198"/>
      <c r="P435" s="199">
        <f>P436+P455+P482+P521+P529+P558+P686+P730+P766+P776</f>
        <v>0</v>
      </c>
      <c r="Q435" s="198"/>
      <c r="R435" s="199">
        <f>R436+R455+R482+R521+R529+R558+R686+R730+R766+R776</f>
        <v>18.445240491212498</v>
      </c>
      <c r="S435" s="198"/>
      <c r="T435" s="200">
        <f>T436+T455+T482+T521+T529+T558+T686+T730+T766+T776</f>
        <v>56.58356855000001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01" t="s">
        <v>145</v>
      </c>
      <c r="AT435" s="202" t="s">
        <v>70</v>
      </c>
      <c r="AU435" s="202" t="s">
        <v>71</v>
      </c>
      <c r="AY435" s="201" t="s">
        <v>137</v>
      </c>
      <c r="BK435" s="203">
        <f>BK436+BK455+BK482+BK521+BK529+BK558+BK686+BK730+BK766+BK776</f>
        <v>0</v>
      </c>
    </row>
    <row r="436" s="12" customFormat="1" ht="22.8" customHeight="1">
      <c r="A436" s="12"/>
      <c r="B436" s="190"/>
      <c r="C436" s="191"/>
      <c r="D436" s="192" t="s">
        <v>70</v>
      </c>
      <c r="E436" s="204" t="s">
        <v>604</v>
      </c>
      <c r="F436" s="204" t="s">
        <v>605</v>
      </c>
      <c r="G436" s="191"/>
      <c r="H436" s="191"/>
      <c r="I436" s="194"/>
      <c r="J436" s="205">
        <f>BK436</f>
        <v>0</v>
      </c>
      <c r="K436" s="191"/>
      <c r="L436" s="196"/>
      <c r="M436" s="197"/>
      <c r="N436" s="198"/>
      <c r="O436" s="198"/>
      <c r="P436" s="199">
        <f>SUM(P437:P454)</f>
        <v>0</v>
      </c>
      <c r="Q436" s="198"/>
      <c r="R436" s="199">
        <f>SUM(R437:R454)</f>
        <v>0.92829406275000004</v>
      </c>
      <c r="S436" s="198"/>
      <c r="T436" s="200">
        <f>SUM(T437:T454)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01" t="s">
        <v>145</v>
      </c>
      <c r="AT436" s="202" t="s">
        <v>70</v>
      </c>
      <c r="AU436" s="202" t="s">
        <v>79</v>
      </c>
      <c r="AY436" s="201" t="s">
        <v>137</v>
      </c>
      <c r="BK436" s="203">
        <f>SUM(BK437:BK454)</f>
        <v>0</v>
      </c>
    </row>
    <row r="437" s="2" customFormat="1">
      <c r="A437" s="40"/>
      <c r="B437" s="41"/>
      <c r="C437" s="206" t="s">
        <v>606</v>
      </c>
      <c r="D437" s="206" t="s">
        <v>139</v>
      </c>
      <c r="E437" s="207" t="s">
        <v>607</v>
      </c>
      <c r="F437" s="208" t="s">
        <v>608</v>
      </c>
      <c r="G437" s="209" t="s">
        <v>142</v>
      </c>
      <c r="H437" s="210">
        <v>126.39100000000001</v>
      </c>
      <c r="I437" s="211"/>
      <c r="J437" s="212">
        <f>ROUND(I437*H437,2)</f>
        <v>0</v>
      </c>
      <c r="K437" s="208" t="s">
        <v>143</v>
      </c>
      <c r="L437" s="46"/>
      <c r="M437" s="213" t="s">
        <v>19</v>
      </c>
      <c r="N437" s="214" t="s">
        <v>43</v>
      </c>
      <c r="O437" s="86"/>
      <c r="P437" s="215">
        <f>O437*H437</f>
        <v>0</v>
      </c>
      <c r="Q437" s="215">
        <v>0.001817</v>
      </c>
      <c r="R437" s="215">
        <f>Q437*H437</f>
        <v>0.22965244700000001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229</v>
      </c>
      <c r="AT437" s="217" t="s">
        <v>139</v>
      </c>
      <c r="AU437" s="217" t="s">
        <v>145</v>
      </c>
      <c r="AY437" s="19" t="s">
        <v>137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145</v>
      </c>
      <c r="BK437" s="218">
        <f>ROUND(I437*H437,2)</f>
        <v>0</v>
      </c>
      <c r="BL437" s="19" t="s">
        <v>229</v>
      </c>
      <c r="BM437" s="217" t="s">
        <v>609</v>
      </c>
    </row>
    <row r="438" s="13" customFormat="1">
      <c r="A438" s="13"/>
      <c r="B438" s="219"/>
      <c r="C438" s="220"/>
      <c r="D438" s="221" t="s">
        <v>147</v>
      </c>
      <c r="E438" s="222" t="s">
        <v>19</v>
      </c>
      <c r="F438" s="223" t="s">
        <v>292</v>
      </c>
      <c r="G438" s="220"/>
      <c r="H438" s="222" t="s">
        <v>19</v>
      </c>
      <c r="I438" s="224"/>
      <c r="J438" s="220"/>
      <c r="K438" s="220"/>
      <c r="L438" s="225"/>
      <c r="M438" s="226"/>
      <c r="N438" s="227"/>
      <c r="O438" s="227"/>
      <c r="P438" s="227"/>
      <c r="Q438" s="227"/>
      <c r="R438" s="227"/>
      <c r="S438" s="227"/>
      <c r="T438" s="22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29" t="s">
        <v>147</v>
      </c>
      <c r="AU438" s="229" t="s">
        <v>145</v>
      </c>
      <c r="AV438" s="13" t="s">
        <v>79</v>
      </c>
      <c r="AW438" s="13" t="s">
        <v>33</v>
      </c>
      <c r="AX438" s="13" t="s">
        <v>71</v>
      </c>
      <c r="AY438" s="229" t="s">
        <v>137</v>
      </c>
    </row>
    <row r="439" s="14" customFormat="1">
      <c r="A439" s="14"/>
      <c r="B439" s="230"/>
      <c r="C439" s="231"/>
      <c r="D439" s="221" t="s">
        <v>147</v>
      </c>
      <c r="E439" s="232" t="s">
        <v>19</v>
      </c>
      <c r="F439" s="233" t="s">
        <v>293</v>
      </c>
      <c r="G439" s="231"/>
      <c r="H439" s="234">
        <v>55.106000000000002</v>
      </c>
      <c r="I439" s="235"/>
      <c r="J439" s="231"/>
      <c r="K439" s="231"/>
      <c r="L439" s="236"/>
      <c r="M439" s="237"/>
      <c r="N439" s="238"/>
      <c r="O439" s="238"/>
      <c r="P439" s="238"/>
      <c r="Q439" s="238"/>
      <c r="R439" s="238"/>
      <c r="S439" s="238"/>
      <c r="T439" s="23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0" t="s">
        <v>147</v>
      </c>
      <c r="AU439" s="240" t="s">
        <v>145</v>
      </c>
      <c r="AV439" s="14" t="s">
        <v>145</v>
      </c>
      <c r="AW439" s="14" t="s">
        <v>33</v>
      </c>
      <c r="AX439" s="14" t="s">
        <v>71</v>
      </c>
      <c r="AY439" s="240" t="s">
        <v>137</v>
      </c>
    </row>
    <row r="440" s="14" customFormat="1">
      <c r="A440" s="14"/>
      <c r="B440" s="230"/>
      <c r="C440" s="231"/>
      <c r="D440" s="221" t="s">
        <v>147</v>
      </c>
      <c r="E440" s="232" t="s">
        <v>19</v>
      </c>
      <c r="F440" s="233" t="s">
        <v>293</v>
      </c>
      <c r="G440" s="231"/>
      <c r="H440" s="234">
        <v>55.106000000000002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0" t="s">
        <v>147</v>
      </c>
      <c r="AU440" s="240" t="s">
        <v>145</v>
      </c>
      <c r="AV440" s="14" t="s">
        <v>145</v>
      </c>
      <c r="AW440" s="14" t="s">
        <v>33</v>
      </c>
      <c r="AX440" s="14" t="s">
        <v>71</v>
      </c>
      <c r="AY440" s="240" t="s">
        <v>137</v>
      </c>
    </row>
    <row r="441" s="14" customFormat="1">
      <c r="A441" s="14"/>
      <c r="B441" s="230"/>
      <c r="C441" s="231"/>
      <c r="D441" s="221" t="s">
        <v>147</v>
      </c>
      <c r="E441" s="232" t="s">
        <v>19</v>
      </c>
      <c r="F441" s="233" t="s">
        <v>294</v>
      </c>
      <c r="G441" s="231"/>
      <c r="H441" s="234">
        <v>29.504000000000001</v>
      </c>
      <c r="I441" s="235"/>
      <c r="J441" s="231"/>
      <c r="K441" s="231"/>
      <c r="L441" s="236"/>
      <c r="M441" s="237"/>
      <c r="N441" s="238"/>
      <c r="O441" s="238"/>
      <c r="P441" s="238"/>
      <c r="Q441" s="238"/>
      <c r="R441" s="238"/>
      <c r="S441" s="238"/>
      <c r="T441" s="23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0" t="s">
        <v>147</v>
      </c>
      <c r="AU441" s="240" t="s">
        <v>145</v>
      </c>
      <c r="AV441" s="14" t="s">
        <v>145</v>
      </c>
      <c r="AW441" s="14" t="s">
        <v>33</v>
      </c>
      <c r="AX441" s="14" t="s">
        <v>71</v>
      </c>
      <c r="AY441" s="240" t="s">
        <v>137</v>
      </c>
    </row>
    <row r="442" s="16" customFormat="1">
      <c r="A442" s="16"/>
      <c r="B442" s="266"/>
      <c r="C442" s="267"/>
      <c r="D442" s="221" t="s">
        <v>147</v>
      </c>
      <c r="E442" s="268" t="s">
        <v>19</v>
      </c>
      <c r="F442" s="269" t="s">
        <v>291</v>
      </c>
      <c r="G442" s="267"/>
      <c r="H442" s="270">
        <v>139.71600000000001</v>
      </c>
      <c r="I442" s="271"/>
      <c r="J442" s="267"/>
      <c r="K442" s="267"/>
      <c r="L442" s="272"/>
      <c r="M442" s="273"/>
      <c r="N442" s="274"/>
      <c r="O442" s="274"/>
      <c r="P442" s="274"/>
      <c r="Q442" s="274"/>
      <c r="R442" s="274"/>
      <c r="S442" s="274"/>
      <c r="T442" s="275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76" t="s">
        <v>147</v>
      </c>
      <c r="AU442" s="276" t="s">
        <v>145</v>
      </c>
      <c r="AV442" s="16" t="s">
        <v>153</v>
      </c>
      <c r="AW442" s="16" t="s">
        <v>33</v>
      </c>
      <c r="AX442" s="16" t="s">
        <v>71</v>
      </c>
      <c r="AY442" s="276" t="s">
        <v>137</v>
      </c>
    </row>
    <row r="443" s="13" customFormat="1">
      <c r="A443" s="13"/>
      <c r="B443" s="219"/>
      <c r="C443" s="220"/>
      <c r="D443" s="221" t="s">
        <v>147</v>
      </c>
      <c r="E443" s="222" t="s">
        <v>19</v>
      </c>
      <c r="F443" s="223" t="s">
        <v>321</v>
      </c>
      <c r="G443" s="220"/>
      <c r="H443" s="222" t="s">
        <v>19</v>
      </c>
      <c r="I443" s="224"/>
      <c r="J443" s="220"/>
      <c r="K443" s="220"/>
      <c r="L443" s="225"/>
      <c r="M443" s="226"/>
      <c r="N443" s="227"/>
      <c r="O443" s="227"/>
      <c r="P443" s="227"/>
      <c r="Q443" s="227"/>
      <c r="R443" s="227"/>
      <c r="S443" s="227"/>
      <c r="T443" s="22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29" t="s">
        <v>147</v>
      </c>
      <c r="AU443" s="229" t="s">
        <v>145</v>
      </c>
      <c r="AV443" s="13" t="s">
        <v>79</v>
      </c>
      <c r="AW443" s="13" t="s">
        <v>33</v>
      </c>
      <c r="AX443" s="13" t="s">
        <v>71</v>
      </c>
      <c r="AY443" s="229" t="s">
        <v>137</v>
      </c>
    </row>
    <row r="444" s="14" customFormat="1">
      <c r="A444" s="14"/>
      <c r="B444" s="230"/>
      <c r="C444" s="231"/>
      <c r="D444" s="221" t="s">
        <v>147</v>
      </c>
      <c r="E444" s="232" t="s">
        <v>19</v>
      </c>
      <c r="F444" s="233" t="s">
        <v>322</v>
      </c>
      <c r="G444" s="231"/>
      <c r="H444" s="234">
        <v>-18.824999999999999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0" t="s">
        <v>147</v>
      </c>
      <c r="AU444" s="240" t="s">
        <v>145</v>
      </c>
      <c r="AV444" s="14" t="s">
        <v>145</v>
      </c>
      <c r="AW444" s="14" t="s">
        <v>33</v>
      </c>
      <c r="AX444" s="14" t="s">
        <v>71</v>
      </c>
      <c r="AY444" s="240" t="s">
        <v>137</v>
      </c>
    </row>
    <row r="445" s="13" customFormat="1">
      <c r="A445" s="13"/>
      <c r="B445" s="219"/>
      <c r="C445" s="220"/>
      <c r="D445" s="221" t="s">
        <v>147</v>
      </c>
      <c r="E445" s="222" t="s">
        <v>19</v>
      </c>
      <c r="F445" s="223" t="s">
        <v>323</v>
      </c>
      <c r="G445" s="220"/>
      <c r="H445" s="222" t="s">
        <v>19</v>
      </c>
      <c r="I445" s="224"/>
      <c r="J445" s="220"/>
      <c r="K445" s="220"/>
      <c r="L445" s="225"/>
      <c r="M445" s="226"/>
      <c r="N445" s="227"/>
      <c r="O445" s="227"/>
      <c r="P445" s="227"/>
      <c r="Q445" s="227"/>
      <c r="R445" s="227"/>
      <c r="S445" s="227"/>
      <c r="T445" s="22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29" t="s">
        <v>147</v>
      </c>
      <c r="AU445" s="229" t="s">
        <v>145</v>
      </c>
      <c r="AV445" s="13" t="s">
        <v>79</v>
      </c>
      <c r="AW445" s="13" t="s">
        <v>33</v>
      </c>
      <c r="AX445" s="13" t="s">
        <v>71</v>
      </c>
      <c r="AY445" s="229" t="s">
        <v>137</v>
      </c>
    </row>
    <row r="446" s="14" customFormat="1">
      <c r="A446" s="14"/>
      <c r="B446" s="230"/>
      <c r="C446" s="231"/>
      <c r="D446" s="221" t="s">
        <v>147</v>
      </c>
      <c r="E446" s="232" t="s">
        <v>19</v>
      </c>
      <c r="F446" s="233" t="s">
        <v>324</v>
      </c>
      <c r="G446" s="231"/>
      <c r="H446" s="234">
        <v>4.5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0" t="s">
        <v>147</v>
      </c>
      <c r="AU446" s="240" t="s">
        <v>145</v>
      </c>
      <c r="AV446" s="14" t="s">
        <v>145</v>
      </c>
      <c r="AW446" s="14" t="s">
        <v>33</v>
      </c>
      <c r="AX446" s="14" t="s">
        <v>71</v>
      </c>
      <c r="AY446" s="240" t="s">
        <v>137</v>
      </c>
    </row>
    <row r="447" s="14" customFormat="1">
      <c r="A447" s="14"/>
      <c r="B447" s="230"/>
      <c r="C447" s="231"/>
      <c r="D447" s="221" t="s">
        <v>147</v>
      </c>
      <c r="E447" s="232" t="s">
        <v>19</v>
      </c>
      <c r="F447" s="233" t="s">
        <v>325</v>
      </c>
      <c r="G447" s="231"/>
      <c r="H447" s="234">
        <v>1</v>
      </c>
      <c r="I447" s="235"/>
      <c r="J447" s="231"/>
      <c r="K447" s="231"/>
      <c r="L447" s="236"/>
      <c r="M447" s="237"/>
      <c r="N447" s="238"/>
      <c r="O447" s="238"/>
      <c r="P447" s="238"/>
      <c r="Q447" s="238"/>
      <c r="R447" s="238"/>
      <c r="S447" s="238"/>
      <c r="T447" s="23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0" t="s">
        <v>147</v>
      </c>
      <c r="AU447" s="240" t="s">
        <v>145</v>
      </c>
      <c r="AV447" s="14" t="s">
        <v>145</v>
      </c>
      <c r="AW447" s="14" t="s">
        <v>33</v>
      </c>
      <c r="AX447" s="14" t="s">
        <v>71</v>
      </c>
      <c r="AY447" s="240" t="s">
        <v>137</v>
      </c>
    </row>
    <row r="448" s="15" customFormat="1">
      <c r="A448" s="15"/>
      <c r="B448" s="241"/>
      <c r="C448" s="242"/>
      <c r="D448" s="221" t="s">
        <v>147</v>
      </c>
      <c r="E448" s="243" t="s">
        <v>19</v>
      </c>
      <c r="F448" s="244" t="s">
        <v>188</v>
      </c>
      <c r="G448" s="242"/>
      <c r="H448" s="245">
        <v>126.39100000000001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1" t="s">
        <v>147</v>
      </c>
      <c r="AU448" s="251" t="s">
        <v>145</v>
      </c>
      <c r="AV448" s="15" t="s">
        <v>144</v>
      </c>
      <c r="AW448" s="15" t="s">
        <v>4</v>
      </c>
      <c r="AX448" s="15" t="s">
        <v>79</v>
      </c>
      <c r="AY448" s="251" t="s">
        <v>137</v>
      </c>
    </row>
    <row r="449" s="2" customFormat="1">
      <c r="A449" s="40"/>
      <c r="B449" s="41"/>
      <c r="C449" s="206" t="s">
        <v>610</v>
      </c>
      <c r="D449" s="206" t="s">
        <v>139</v>
      </c>
      <c r="E449" s="207" t="s">
        <v>611</v>
      </c>
      <c r="F449" s="208" t="s">
        <v>612</v>
      </c>
      <c r="G449" s="209" t="s">
        <v>334</v>
      </c>
      <c r="H449" s="210">
        <v>54.789999999999999</v>
      </c>
      <c r="I449" s="211"/>
      <c r="J449" s="212">
        <f>ROUND(I449*H449,2)</f>
        <v>0</v>
      </c>
      <c r="K449" s="208" t="s">
        <v>143</v>
      </c>
      <c r="L449" s="46"/>
      <c r="M449" s="213" t="s">
        <v>19</v>
      </c>
      <c r="N449" s="214" t="s">
        <v>43</v>
      </c>
      <c r="O449" s="86"/>
      <c r="P449" s="215">
        <f>O449*H449</f>
        <v>0</v>
      </c>
      <c r="Q449" s="215">
        <v>0.00016000000000000001</v>
      </c>
      <c r="R449" s="215">
        <f>Q449*H449</f>
        <v>0.0087664000000000006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229</v>
      </c>
      <c r="AT449" s="217" t="s">
        <v>139</v>
      </c>
      <c r="AU449" s="217" t="s">
        <v>145</v>
      </c>
      <c r="AY449" s="19" t="s">
        <v>137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145</v>
      </c>
      <c r="BK449" s="218">
        <f>ROUND(I449*H449,2)</f>
        <v>0</v>
      </c>
      <c r="BL449" s="19" t="s">
        <v>229</v>
      </c>
      <c r="BM449" s="217" t="s">
        <v>613</v>
      </c>
    </row>
    <row r="450" s="14" customFormat="1">
      <c r="A450" s="14"/>
      <c r="B450" s="230"/>
      <c r="C450" s="231"/>
      <c r="D450" s="221" t="s">
        <v>147</v>
      </c>
      <c r="E450" s="232" t="s">
        <v>19</v>
      </c>
      <c r="F450" s="233" t="s">
        <v>421</v>
      </c>
      <c r="G450" s="231"/>
      <c r="H450" s="234">
        <v>54.789999999999999</v>
      </c>
      <c r="I450" s="235"/>
      <c r="J450" s="231"/>
      <c r="K450" s="231"/>
      <c r="L450" s="236"/>
      <c r="M450" s="237"/>
      <c r="N450" s="238"/>
      <c r="O450" s="238"/>
      <c r="P450" s="238"/>
      <c r="Q450" s="238"/>
      <c r="R450" s="238"/>
      <c r="S450" s="238"/>
      <c r="T450" s="23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0" t="s">
        <v>147</v>
      </c>
      <c r="AU450" s="240" t="s">
        <v>145</v>
      </c>
      <c r="AV450" s="14" t="s">
        <v>145</v>
      </c>
      <c r="AW450" s="14" t="s">
        <v>33</v>
      </c>
      <c r="AX450" s="14" t="s">
        <v>79</v>
      </c>
      <c r="AY450" s="240" t="s">
        <v>137</v>
      </c>
    </row>
    <row r="451" s="2" customFormat="1">
      <c r="A451" s="40"/>
      <c r="B451" s="41"/>
      <c r="C451" s="206" t="s">
        <v>614</v>
      </c>
      <c r="D451" s="206" t="s">
        <v>139</v>
      </c>
      <c r="E451" s="207" t="s">
        <v>615</v>
      </c>
      <c r="F451" s="208" t="s">
        <v>616</v>
      </c>
      <c r="G451" s="209" t="s">
        <v>142</v>
      </c>
      <c r="H451" s="210">
        <v>126.39100000000001</v>
      </c>
      <c r="I451" s="211"/>
      <c r="J451" s="212">
        <f>ROUND(I451*H451,2)</f>
        <v>0</v>
      </c>
      <c r="K451" s="208" t="s">
        <v>143</v>
      </c>
      <c r="L451" s="46"/>
      <c r="M451" s="213" t="s">
        <v>19</v>
      </c>
      <c r="N451" s="214" t="s">
        <v>43</v>
      </c>
      <c r="O451" s="86"/>
      <c r="P451" s="215">
        <f>O451*H451</f>
        <v>0</v>
      </c>
      <c r="Q451" s="215">
        <v>0.00039825</v>
      </c>
      <c r="R451" s="215">
        <f>Q451*H451</f>
        <v>0.050335215750000002</v>
      </c>
      <c r="S451" s="215">
        <v>0</v>
      </c>
      <c r="T451" s="216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7" t="s">
        <v>229</v>
      </c>
      <c r="AT451" s="217" t="s">
        <v>139</v>
      </c>
      <c r="AU451" s="217" t="s">
        <v>145</v>
      </c>
      <c r="AY451" s="19" t="s">
        <v>137</v>
      </c>
      <c r="BE451" s="218">
        <f>IF(N451="základní",J451,0)</f>
        <v>0</v>
      </c>
      <c r="BF451" s="218">
        <f>IF(N451="snížená",J451,0)</f>
        <v>0</v>
      </c>
      <c r="BG451" s="218">
        <f>IF(N451="zákl. přenesená",J451,0)</f>
        <v>0</v>
      </c>
      <c r="BH451" s="218">
        <f>IF(N451="sníž. přenesená",J451,0)</f>
        <v>0</v>
      </c>
      <c r="BI451" s="218">
        <f>IF(N451="nulová",J451,0)</f>
        <v>0</v>
      </c>
      <c r="BJ451" s="19" t="s">
        <v>145</v>
      </c>
      <c r="BK451" s="218">
        <f>ROUND(I451*H451,2)</f>
        <v>0</v>
      </c>
      <c r="BL451" s="19" t="s">
        <v>229</v>
      </c>
      <c r="BM451" s="217" t="s">
        <v>617</v>
      </c>
    </row>
    <row r="452" s="2" customFormat="1" ht="44.25" customHeight="1">
      <c r="A452" s="40"/>
      <c r="B452" s="41"/>
      <c r="C452" s="252" t="s">
        <v>618</v>
      </c>
      <c r="D452" s="252" t="s">
        <v>208</v>
      </c>
      <c r="E452" s="253" t="s">
        <v>619</v>
      </c>
      <c r="F452" s="254" t="s">
        <v>620</v>
      </c>
      <c r="G452" s="255" t="s">
        <v>142</v>
      </c>
      <c r="H452" s="256">
        <v>145.34999999999999</v>
      </c>
      <c r="I452" s="257"/>
      <c r="J452" s="258">
        <f>ROUND(I452*H452,2)</f>
        <v>0</v>
      </c>
      <c r="K452" s="254" t="s">
        <v>143</v>
      </c>
      <c r="L452" s="259"/>
      <c r="M452" s="260" t="s">
        <v>19</v>
      </c>
      <c r="N452" s="261" t="s">
        <v>43</v>
      </c>
      <c r="O452" s="86"/>
      <c r="P452" s="215">
        <f>O452*H452</f>
        <v>0</v>
      </c>
      <c r="Q452" s="215">
        <v>0.0044000000000000003</v>
      </c>
      <c r="R452" s="215">
        <f>Q452*H452</f>
        <v>0.63954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347</v>
      </c>
      <c r="AT452" s="217" t="s">
        <v>208</v>
      </c>
      <c r="AU452" s="217" t="s">
        <v>145</v>
      </c>
      <c r="AY452" s="19" t="s">
        <v>137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145</v>
      </c>
      <c r="BK452" s="218">
        <f>ROUND(I452*H452,2)</f>
        <v>0</v>
      </c>
      <c r="BL452" s="19" t="s">
        <v>229</v>
      </c>
      <c r="BM452" s="217" t="s">
        <v>621</v>
      </c>
    </row>
    <row r="453" s="14" customFormat="1">
      <c r="A453" s="14"/>
      <c r="B453" s="230"/>
      <c r="C453" s="231"/>
      <c r="D453" s="221" t="s">
        <v>147</v>
      </c>
      <c r="E453" s="231"/>
      <c r="F453" s="233" t="s">
        <v>622</v>
      </c>
      <c r="G453" s="231"/>
      <c r="H453" s="234">
        <v>145.34999999999999</v>
      </c>
      <c r="I453" s="235"/>
      <c r="J453" s="231"/>
      <c r="K453" s="231"/>
      <c r="L453" s="236"/>
      <c r="M453" s="237"/>
      <c r="N453" s="238"/>
      <c r="O453" s="238"/>
      <c r="P453" s="238"/>
      <c r="Q453" s="238"/>
      <c r="R453" s="238"/>
      <c r="S453" s="238"/>
      <c r="T453" s="23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0" t="s">
        <v>147</v>
      </c>
      <c r="AU453" s="240" t="s">
        <v>145</v>
      </c>
      <c r="AV453" s="14" t="s">
        <v>145</v>
      </c>
      <c r="AW453" s="14" t="s">
        <v>4</v>
      </c>
      <c r="AX453" s="14" t="s">
        <v>79</v>
      </c>
      <c r="AY453" s="240" t="s">
        <v>137</v>
      </c>
    </row>
    <row r="454" s="2" customFormat="1">
      <c r="A454" s="40"/>
      <c r="B454" s="41"/>
      <c r="C454" s="206" t="s">
        <v>623</v>
      </c>
      <c r="D454" s="206" t="s">
        <v>139</v>
      </c>
      <c r="E454" s="207" t="s">
        <v>624</v>
      </c>
      <c r="F454" s="208" t="s">
        <v>625</v>
      </c>
      <c r="G454" s="209" t="s">
        <v>580</v>
      </c>
      <c r="H454" s="210">
        <v>0.92800000000000005</v>
      </c>
      <c r="I454" s="211"/>
      <c r="J454" s="212">
        <f>ROUND(I454*H454,2)</f>
        <v>0</v>
      </c>
      <c r="K454" s="208" t="s">
        <v>143</v>
      </c>
      <c r="L454" s="46"/>
      <c r="M454" s="213" t="s">
        <v>19</v>
      </c>
      <c r="N454" s="214" t="s">
        <v>43</v>
      </c>
      <c r="O454" s="86"/>
      <c r="P454" s="215">
        <f>O454*H454</f>
        <v>0</v>
      </c>
      <c r="Q454" s="215">
        <v>0</v>
      </c>
      <c r="R454" s="215">
        <f>Q454*H454</f>
        <v>0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229</v>
      </c>
      <c r="AT454" s="217" t="s">
        <v>139</v>
      </c>
      <c r="AU454" s="217" t="s">
        <v>145</v>
      </c>
      <c r="AY454" s="19" t="s">
        <v>137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145</v>
      </c>
      <c r="BK454" s="218">
        <f>ROUND(I454*H454,2)</f>
        <v>0</v>
      </c>
      <c r="BL454" s="19" t="s">
        <v>229</v>
      </c>
      <c r="BM454" s="217" t="s">
        <v>626</v>
      </c>
    </row>
    <row r="455" s="12" customFormat="1" ht="22.8" customHeight="1">
      <c r="A455" s="12"/>
      <c r="B455" s="190"/>
      <c r="C455" s="191"/>
      <c r="D455" s="192" t="s">
        <v>70</v>
      </c>
      <c r="E455" s="204" t="s">
        <v>627</v>
      </c>
      <c r="F455" s="204" t="s">
        <v>628</v>
      </c>
      <c r="G455" s="191"/>
      <c r="H455" s="191"/>
      <c r="I455" s="194"/>
      <c r="J455" s="205">
        <f>BK455</f>
        <v>0</v>
      </c>
      <c r="K455" s="191"/>
      <c r="L455" s="196"/>
      <c r="M455" s="197"/>
      <c r="N455" s="198"/>
      <c r="O455" s="198"/>
      <c r="P455" s="199">
        <f>SUM(P456:P481)</f>
        <v>0</v>
      </c>
      <c r="Q455" s="198"/>
      <c r="R455" s="199">
        <f>SUM(R456:R481)</f>
        <v>5.2701424707700006</v>
      </c>
      <c r="S455" s="198"/>
      <c r="T455" s="200">
        <f>SUM(T456:T481)</f>
        <v>45.982214000000006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1" t="s">
        <v>145</v>
      </c>
      <c r="AT455" s="202" t="s">
        <v>70</v>
      </c>
      <c r="AU455" s="202" t="s">
        <v>79</v>
      </c>
      <c r="AY455" s="201" t="s">
        <v>137</v>
      </c>
      <c r="BK455" s="203">
        <f>SUM(BK456:BK481)</f>
        <v>0</v>
      </c>
    </row>
    <row r="456" s="2" customFormat="1">
      <c r="A456" s="40"/>
      <c r="B456" s="41"/>
      <c r="C456" s="206" t="s">
        <v>629</v>
      </c>
      <c r="D456" s="206" t="s">
        <v>139</v>
      </c>
      <c r="E456" s="207" t="s">
        <v>630</v>
      </c>
      <c r="F456" s="208" t="s">
        <v>631</v>
      </c>
      <c r="G456" s="209" t="s">
        <v>142</v>
      </c>
      <c r="H456" s="210">
        <v>291.83499999999998</v>
      </c>
      <c r="I456" s="211"/>
      <c r="J456" s="212">
        <f>ROUND(I456*H456,2)</f>
        <v>0</v>
      </c>
      <c r="K456" s="208" t="s">
        <v>143</v>
      </c>
      <c r="L456" s="46"/>
      <c r="M456" s="213" t="s">
        <v>19</v>
      </c>
      <c r="N456" s="214" t="s">
        <v>43</v>
      </c>
      <c r="O456" s="86"/>
      <c r="P456" s="215">
        <f>O456*H456</f>
        <v>0</v>
      </c>
      <c r="Q456" s="215">
        <v>0</v>
      </c>
      <c r="R456" s="215">
        <f>Q456*H456</f>
        <v>0</v>
      </c>
      <c r="S456" s="215">
        <v>0.014</v>
      </c>
      <c r="T456" s="216">
        <f>S456*H456</f>
        <v>4.0856899999999996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229</v>
      </c>
      <c r="AT456" s="217" t="s">
        <v>139</v>
      </c>
      <c r="AU456" s="217" t="s">
        <v>145</v>
      </c>
      <c r="AY456" s="19" t="s">
        <v>137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145</v>
      </c>
      <c r="BK456" s="218">
        <f>ROUND(I456*H456,2)</f>
        <v>0</v>
      </c>
      <c r="BL456" s="19" t="s">
        <v>229</v>
      </c>
      <c r="BM456" s="217" t="s">
        <v>632</v>
      </c>
    </row>
    <row r="457" s="13" customFormat="1">
      <c r="A457" s="13"/>
      <c r="B457" s="219"/>
      <c r="C457" s="220"/>
      <c r="D457" s="221" t="s">
        <v>147</v>
      </c>
      <c r="E457" s="222" t="s">
        <v>19</v>
      </c>
      <c r="F457" s="223" t="s">
        <v>491</v>
      </c>
      <c r="G457" s="220"/>
      <c r="H457" s="222" t="s">
        <v>19</v>
      </c>
      <c r="I457" s="224"/>
      <c r="J457" s="220"/>
      <c r="K457" s="220"/>
      <c r="L457" s="225"/>
      <c r="M457" s="226"/>
      <c r="N457" s="227"/>
      <c r="O457" s="227"/>
      <c r="P457" s="227"/>
      <c r="Q457" s="227"/>
      <c r="R457" s="227"/>
      <c r="S457" s="227"/>
      <c r="T457" s="22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29" t="s">
        <v>147</v>
      </c>
      <c r="AU457" s="229" t="s">
        <v>145</v>
      </c>
      <c r="AV457" s="13" t="s">
        <v>79</v>
      </c>
      <c r="AW457" s="13" t="s">
        <v>33</v>
      </c>
      <c r="AX457" s="13" t="s">
        <v>71</v>
      </c>
      <c r="AY457" s="229" t="s">
        <v>137</v>
      </c>
    </row>
    <row r="458" s="14" customFormat="1">
      <c r="A458" s="14"/>
      <c r="B458" s="230"/>
      <c r="C458" s="231"/>
      <c r="D458" s="221" t="s">
        <v>147</v>
      </c>
      <c r="E458" s="232" t="s">
        <v>19</v>
      </c>
      <c r="F458" s="233" t="s">
        <v>492</v>
      </c>
      <c r="G458" s="231"/>
      <c r="H458" s="234">
        <v>250.02799999999999</v>
      </c>
      <c r="I458" s="235"/>
      <c r="J458" s="231"/>
      <c r="K458" s="231"/>
      <c r="L458" s="236"/>
      <c r="M458" s="237"/>
      <c r="N458" s="238"/>
      <c r="O458" s="238"/>
      <c r="P458" s="238"/>
      <c r="Q458" s="238"/>
      <c r="R458" s="238"/>
      <c r="S458" s="238"/>
      <c r="T458" s="23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0" t="s">
        <v>147</v>
      </c>
      <c r="AU458" s="240" t="s">
        <v>145</v>
      </c>
      <c r="AV458" s="14" t="s">
        <v>145</v>
      </c>
      <c r="AW458" s="14" t="s">
        <v>33</v>
      </c>
      <c r="AX458" s="14" t="s">
        <v>71</v>
      </c>
      <c r="AY458" s="240" t="s">
        <v>137</v>
      </c>
    </row>
    <row r="459" s="13" customFormat="1">
      <c r="A459" s="13"/>
      <c r="B459" s="219"/>
      <c r="C459" s="220"/>
      <c r="D459" s="221" t="s">
        <v>147</v>
      </c>
      <c r="E459" s="222" t="s">
        <v>19</v>
      </c>
      <c r="F459" s="223" t="s">
        <v>249</v>
      </c>
      <c r="G459" s="220"/>
      <c r="H459" s="222" t="s">
        <v>19</v>
      </c>
      <c r="I459" s="224"/>
      <c r="J459" s="220"/>
      <c r="K459" s="220"/>
      <c r="L459" s="225"/>
      <c r="M459" s="226"/>
      <c r="N459" s="227"/>
      <c r="O459" s="227"/>
      <c r="P459" s="227"/>
      <c r="Q459" s="227"/>
      <c r="R459" s="227"/>
      <c r="S459" s="227"/>
      <c r="T459" s="22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29" t="s">
        <v>147</v>
      </c>
      <c r="AU459" s="229" t="s">
        <v>145</v>
      </c>
      <c r="AV459" s="13" t="s">
        <v>79</v>
      </c>
      <c r="AW459" s="13" t="s">
        <v>33</v>
      </c>
      <c r="AX459" s="13" t="s">
        <v>71</v>
      </c>
      <c r="AY459" s="229" t="s">
        <v>137</v>
      </c>
    </row>
    <row r="460" s="14" customFormat="1">
      <c r="A460" s="14"/>
      <c r="B460" s="230"/>
      <c r="C460" s="231"/>
      <c r="D460" s="221" t="s">
        <v>147</v>
      </c>
      <c r="E460" s="232" t="s">
        <v>19</v>
      </c>
      <c r="F460" s="233" t="s">
        <v>633</v>
      </c>
      <c r="G460" s="231"/>
      <c r="H460" s="234">
        <v>41.807000000000002</v>
      </c>
      <c r="I460" s="235"/>
      <c r="J460" s="231"/>
      <c r="K460" s="231"/>
      <c r="L460" s="236"/>
      <c r="M460" s="237"/>
      <c r="N460" s="238"/>
      <c r="O460" s="238"/>
      <c r="P460" s="238"/>
      <c r="Q460" s="238"/>
      <c r="R460" s="238"/>
      <c r="S460" s="238"/>
      <c r="T460" s="23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0" t="s">
        <v>147</v>
      </c>
      <c r="AU460" s="240" t="s">
        <v>145</v>
      </c>
      <c r="AV460" s="14" t="s">
        <v>145</v>
      </c>
      <c r="AW460" s="14" t="s">
        <v>33</v>
      </c>
      <c r="AX460" s="14" t="s">
        <v>71</v>
      </c>
      <c r="AY460" s="240" t="s">
        <v>137</v>
      </c>
    </row>
    <row r="461" s="15" customFormat="1">
      <c r="A461" s="15"/>
      <c r="B461" s="241"/>
      <c r="C461" s="242"/>
      <c r="D461" s="221" t="s">
        <v>147</v>
      </c>
      <c r="E461" s="243" t="s">
        <v>19</v>
      </c>
      <c r="F461" s="244" t="s">
        <v>188</v>
      </c>
      <c r="G461" s="242"/>
      <c r="H461" s="245">
        <v>291.83499999999998</v>
      </c>
      <c r="I461" s="246"/>
      <c r="J461" s="242"/>
      <c r="K461" s="242"/>
      <c r="L461" s="247"/>
      <c r="M461" s="248"/>
      <c r="N461" s="249"/>
      <c r="O461" s="249"/>
      <c r="P461" s="249"/>
      <c r="Q461" s="249"/>
      <c r="R461" s="249"/>
      <c r="S461" s="249"/>
      <c r="T461" s="25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1" t="s">
        <v>147</v>
      </c>
      <c r="AU461" s="251" t="s">
        <v>145</v>
      </c>
      <c r="AV461" s="15" t="s">
        <v>144</v>
      </c>
      <c r="AW461" s="15" t="s">
        <v>33</v>
      </c>
      <c r="AX461" s="15" t="s">
        <v>79</v>
      </c>
      <c r="AY461" s="251" t="s">
        <v>137</v>
      </c>
    </row>
    <row r="462" s="2" customFormat="1">
      <c r="A462" s="40"/>
      <c r="B462" s="41"/>
      <c r="C462" s="206" t="s">
        <v>634</v>
      </c>
      <c r="D462" s="206" t="s">
        <v>139</v>
      </c>
      <c r="E462" s="207" t="s">
        <v>635</v>
      </c>
      <c r="F462" s="208" t="s">
        <v>636</v>
      </c>
      <c r="G462" s="209" t="s">
        <v>334</v>
      </c>
      <c r="H462" s="210">
        <v>83.439999999999998</v>
      </c>
      <c r="I462" s="211"/>
      <c r="J462" s="212">
        <f>ROUND(I462*H462,2)</f>
        <v>0</v>
      </c>
      <c r="K462" s="208" t="s">
        <v>143</v>
      </c>
      <c r="L462" s="46"/>
      <c r="M462" s="213" t="s">
        <v>19</v>
      </c>
      <c r="N462" s="214" t="s">
        <v>43</v>
      </c>
      <c r="O462" s="86"/>
      <c r="P462" s="215">
        <f>O462*H462</f>
        <v>0</v>
      </c>
      <c r="Q462" s="215">
        <v>0</v>
      </c>
      <c r="R462" s="215">
        <f>Q462*H462</f>
        <v>0</v>
      </c>
      <c r="S462" s="215">
        <v>0.0016999999999999999</v>
      </c>
      <c r="T462" s="216">
        <f>S462*H462</f>
        <v>0.141848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229</v>
      </c>
      <c r="AT462" s="217" t="s">
        <v>139</v>
      </c>
      <c r="AU462" s="217" t="s">
        <v>145</v>
      </c>
      <c r="AY462" s="19" t="s">
        <v>137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145</v>
      </c>
      <c r="BK462" s="218">
        <f>ROUND(I462*H462,2)</f>
        <v>0</v>
      </c>
      <c r="BL462" s="19" t="s">
        <v>229</v>
      </c>
      <c r="BM462" s="217" t="s">
        <v>637</v>
      </c>
    </row>
    <row r="463" s="14" customFormat="1">
      <c r="A463" s="14"/>
      <c r="B463" s="230"/>
      <c r="C463" s="231"/>
      <c r="D463" s="221" t="s">
        <v>147</v>
      </c>
      <c r="E463" s="232" t="s">
        <v>19</v>
      </c>
      <c r="F463" s="233" t="s">
        <v>638</v>
      </c>
      <c r="G463" s="231"/>
      <c r="H463" s="234">
        <v>66.359999999999999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0" t="s">
        <v>147</v>
      </c>
      <c r="AU463" s="240" t="s">
        <v>145</v>
      </c>
      <c r="AV463" s="14" t="s">
        <v>145</v>
      </c>
      <c r="AW463" s="14" t="s">
        <v>33</v>
      </c>
      <c r="AX463" s="14" t="s">
        <v>71</v>
      </c>
      <c r="AY463" s="240" t="s">
        <v>137</v>
      </c>
    </row>
    <row r="464" s="14" customFormat="1">
      <c r="A464" s="14"/>
      <c r="B464" s="230"/>
      <c r="C464" s="231"/>
      <c r="D464" s="221" t="s">
        <v>147</v>
      </c>
      <c r="E464" s="232" t="s">
        <v>19</v>
      </c>
      <c r="F464" s="233" t="s">
        <v>639</v>
      </c>
      <c r="G464" s="231"/>
      <c r="H464" s="234">
        <v>17.079999999999998</v>
      </c>
      <c r="I464" s="235"/>
      <c r="J464" s="231"/>
      <c r="K464" s="231"/>
      <c r="L464" s="236"/>
      <c r="M464" s="237"/>
      <c r="N464" s="238"/>
      <c r="O464" s="238"/>
      <c r="P464" s="238"/>
      <c r="Q464" s="238"/>
      <c r="R464" s="238"/>
      <c r="S464" s="238"/>
      <c r="T464" s="23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0" t="s">
        <v>147</v>
      </c>
      <c r="AU464" s="240" t="s">
        <v>145</v>
      </c>
      <c r="AV464" s="14" t="s">
        <v>145</v>
      </c>
      <c r="AW464" s="14" t="s">
        <v>33</v>
      </c>
      <c r="AX464" s="14" t="s">
        <v>71</v>
      </c>
      <c r="AY464" s="240" t="s">
        <v>137</v>
      </c>
    </row>
    <row r="465" s="15" customFormat="1">
      <c r="A465" s="15"/>
      <c r="B465" s="241"/>
      <c r="C465" s="242"/>
      <c r="D465" s="221" t="s">
        <v>147</v>
      </c>
      <c r="E465" s="243" t="s">
        <v>19</v>
      </c>
      <c r="F465" s="244" t="s">
        <v>188</v>
      </c>
      <c r="G465" s="242"/>
      <c r="H465" s="245">
        <v>83.439999999999998</v>
      </c>
      <c r="I465" s="246"/>
      <c r="J465" s="242"/>
      <c r="K465" s="242"/>
      <c r="L465" s="247"/>
      <c r="M465" s="248"/>
      <c r="N465" s="249"/>
      <c r="O465" s="249"/>
      <c r="P465" s="249"/>
      <c r="Q465" s="249"/>
      <c r="R465" s="249"/>
      <c r="S465" s="249"/>
      <c r="T465" s="250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1" t="s">
        <v>147</v>
      </c>
      <c r="AU465" s="251" t="s">
        <v>145</v>
      </c>
      <c r="AV465" s="15" t="s">
        <v>144</v>
      </c>
      <c r="AW465" s="15" t="s">
        <v>33</v>
      </c>
      <c r="AX465" s="15" t="s">
        <v>79</v>
      </c>
      <c r="AY465" s="251" t="s">
        <v>137</v>
      </c>
    </row>
    <row r="466" s="2" customFormat="1">
      <c r="A466" s="40"/>
      <c r="B466" s="41"/>
      <c r="C466" s="206" t="s">
        <v>640</v>
      </c>
      <c r="D466" s="206" t="s">
        <v>139</v>
      </c>
      <c r="E466" s="207" t="s">
        <v>641</v>
      </c>
      <c r="F466" s="208" t="s">
        <v>642</v>
      </c>
      <c r="G466" s="209" t="s">
        <v>142</v>
      </c>
      <c r="H466" s="210">
        <v>662.029</v>
      </c>
      <c r="I466" s="211"/>
      <c r="J466" s="212">
        <f>ROUND(I466*H466,2)</f>
        <v>0</v>
      </c>
      <c r="K466" s="208" t="s">
        <v>143</v>
      </c>
      <c r="L466" s="46"/>
      <c r="M466" s="213" t="s">
        <v>19</v>
      </c>
      <c r="N466" s="214" t="s">
        <v>43</v>
      </c>
      <c r="O466" s="86"/>
      <c r="P466" s="215">
        <f>O466*H466</f>
        <v>0</v>
      </c>
      <c r="Q466" s="215">
        <v>0.00088312999999999998</v>
      </c>
      <c r="R466" s="215">
        <f>Q466*H466</f>
        <v>0.58465767076999997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229</v>
      </c>
      <c r="AT466" s="217" t="s">
        <v>139</v>
      </c>
      <c r="AU466" s="217" t="s">
        <v>145</v>
      </c>
      <c r="AY466" s="19" t="s">
        <v>137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145</v>
      </c>
      <c r="BK466" s="218">
        <f>ROUND(I466*H466,2)</f>
        <v>0</v>
      </c>
      <c r="BL466" s="19" t="s">
        <v>229</v>
      </c>
      <c r="BM466" s="217" t="s">
        <v>643</v>
      </c>
    </row>
    <row r="467" s="13" customFormat="1">
      <c r="A467" s="13"/>
      <c r="B467" s="219"/>
      <c r="C467" s="220"/>
      <c r="D467" s="221" t="s">
        <v>147</v>
      </c>
      <c r="E467" s="222" t="s">
        <v>19</v>
      </c>
      <c r="F467" s="223" t="s">
        <v>644</v>
      </c>
      <c r="G467" s="220"/>
      <c r="H467" s="222" t="s">
        <v>19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9" t="s">
        <v>147</v>
      </c>
      <c r="AU467" s="229" t="s">
        <v>145</v>
      </c>
      <c r="AV467" s="13" t="s">
        <v>79</v>
      </c>
      <c r="AW467" s="13" t="s">
        <v>33</v>
      </c>
      <c r="AX467" s="13" t="s">
        <v>71</v>
      </c>
      <c r="AY467" s="229" t="s">
        <v>137</v>
      </c>
    </row>
    <row r="468" s="14" customFormat="1">
      <c r="A468" s="14"/>
      <c r="B468" s="230"/>
      <c r="C468" s="231"/>
      <c r="D468" s="221" t="s">
        <v>147</v>
      </c>
      <c r="E468" s="232" t="s">
        <v>19</v>
      </c>
      <c r="F468" s="233" t="s">
        <v>246</v>
      </c>
      <c r="G468" s="231"/>
      <c r="H468" s="234">
        <v>12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0" t="s">
        <v>147</v>
      </c>
      <c r="AU468" s="240" t="s">
        <v>145</v>
      </c>
      <c r="AV468" s="14" t="s">
        <v>145</v>
      </c>
      <c r="AW468" s="14" t="s">
        <v>33</v>
      </c>
      <c r="AX468" s="14" t="s">
        <v>71</v>
      </c>
      <c r="AY468" s="240" t="s">
        <v>137</v>
      </c>
    </row>
    <row r="469" s="13" customFormat="1">
      <c r="A469" s="13"/>
      <c r="B469" s="219"/>
      <c r="C469" s="220"/>
      <c r="D469" s="221" t="s">
        <v>147</v>
      </c>
      <c r="E469" s="222" t="s">
        <v>19</v>
      </c>
      <c r="F469" s="223" t="s">
        <v>247</v>
      </c>
      <c r="G469" s="220"/>
      <c r="H469" s="222" t="s">
        <v>19</v>
      </c>
      <c r="I469" s="224"/>
      <c r="J469" s="220"/>
      <c r="K469" s="220"/>
      <c r="L469" s="225"/>
      <c r="M469" s="226"/>
      <c r="N469" s="227"/>
      <c r="O469" s="227"/>
      <c r="P469" s="227"/>
      <c r="Q469" s="227"/>
      <c r="R469" s="227"/>
      <c r="S469" s="227"/>
      <c r="T469" s="22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29" t="s">
        <v>147</v>
      </c>
      <c r="AU469" s="229" t="s">
        <v>145</v>
      </c>
      <c r="AV469" s="13" t="s">
        <v>79</v>
      </c>
      <c r="AW469" s="13" t="s">
        <v>33</v>
      </c>
      <c r="AX469" s="13" t="s">
        <v>71</v>
      </c>
      <c r="AY469" s="229" t="s">
        <v>137</v>
      </c>
    </row>
    <row r="470" s="14" customFormat="1">
      <c r="A470" s="14"/>
      <c r="B470" s="230"/>
      <c r="C470" s="231"/>
      <c r="D470" s="221" t="s">
        <v>147</v>
      </c>
      <c r="E470" s="232" t="s">
        <v>19</v>
      </c>
      <c r="F470" s="233" t="s">
        <v>248</v>
      </c>
      <c r="G470" s="231"/>
      <c r="H470" s="234">
        <v>500.05500000000001</v>
      </c>
      <c r="I470" s="235"/>
      <c r="J470" s="231"/>
      <c r="K470" s="231"/>
      <c r="L470" s="236"/>
      <c r="M470" s="237"/>
      <c r="N470" s="238"/>
      <c r="O470" s="238"/>
      <c r="P470" s="238"/>
      <c r="Q470" s="238"/>
      <c r="R470" s="238"/>
      <c r="S470" s="238"/>
      <c r="T470" s="23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0" t="s">
        <v>147</v>
      </c>
      <c r="AU470" s="240" t="s">
        <v>145</v>
      </c>
      <c r="AV470" s="14" t="s">
        <v>145</v>
      </c>
      <c r="AW470" s="14" t="s">
        <v>33</v>
      </c>
      <c r="AX470" s="14" t="s">
        <v>71</v>
      </c>
      <c r="AY470" s="240" t="s">
        <v>137</v>
      </c>
    </row>
    <row r="471" s="13" customFormat="1">
      <c r="A471" s="13"/>
      <c r="B471" s="219"/>
      <c r="C471" s="220"/>
      <c r="D471" s="221" t="s">
        <v>147</v>
      </c>
      <c r="E471" s="222" t="s">
        <v>19</v>
      </c>
      <c r="F471" s="223" t="s">
        <v>645</v>
      </c>
      <c r="G471" s="220"/>
      <c r="H471" s="222" t="s">
        <v>19</v>
      </c>
      <c r="I471" s="224"/>
      <c r="J471" s="220"/>
      <c r="K471" s="220"/>
      <c r="L471" s="225"/>
      <c r="M471" s="226"/>
      <c r="N471" s="227"/>
      <c r="O471" s="227"/>
      <c r="P471" s="227"/>
      <c r="Q471" s="227"/>
      <c r="R471" s="227"/>
      <c r="S471" s="227"/>
      <c r="T471" s="22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29" t="s">
        <v>147</v>
      </c>
      <c r="AU471" s="229" t="s">
        <v>145</v>
      </c>
      <c r="AV471" s="13" t="s">
        <v>79</v>
      </c>
      <c r="AW471" s="13" t="s">
        <v>33</v>
      </c>
      <c r="AX471" s="13" t="s">
        <v>71</v>
      </c>
      <c r="AY471" s="229" t="s">
        <v>137</v>
      </c>
    </row>
    <row r="472" s="14" customFormat="1">
      <c r="A472" s="14"/>
      <c r="B472" s="230"/>
      <c r="C472" s="231"/>
      <c r="D472" s="221" t="s">
        <v>147</v>
      </c>
      <c r="E472" s="232" t="s">
        <v>19</v>
      </c>
      <c r="F472" s="233" t="s">
        <v>646</v>
      </c>
      <c r="G472" s="231"/>
      <c r="H472" s="234">
        <v>149.97399999999999</v>
      </c>
      <c r="I472" s="235"/>
      <c r="J472" s="231"/>
      <c r="K472" s="231"/>
      <c r="L472" s="236"/>
      <c r="M472" s="237"/>
      <c r="N472" s="238"/>
      <c r="O472" s="238"/>
      <c r="P472" s="238"/>
      <c r="Q472" s="238"/>
      <c r="R472" s="238"/>
      <c r="S472" s="238"/>
      <c r="T472" s="23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0" t="s">
        <v>147</v>
      </c>
      <c r="AU472" s="240" t="s">
        <v>145</v>
      </c>
      <c r="AV472" s="14" t="s">
        <v>145</v>
      </c>
      <c r="AW472" s="14" t="s">
        <v>33</v>
      </c>
      <c r="AX472" s="14" t="s">
        <v>71</v>
      </c>
      <c r="AY472" s="240" t="s">
        <v>137</v>
      </c>
    </row>
    <row r="473" s="15" customFormat="1">
      <c r="A473" s="15"/>
      <c r="B473" s="241"/>
      <c r="C473" s="242"/>
      <c r="D473" s="221" t="s">
        <v>147</v>
      </c>
      <c r="E473" s="243" t="s">
        <v>19</v>
      </c>
      <c r="F473" s="244" t="s">
        <v>188</v>
      </c>
      <c r="G473" s="242"/>
      <c r="H473" s="245">
        <v>662.029</v>
      </c>
      <c r="I473" s="246"/>
      <c r="J473" s="242"/>
      <c r="K473" s="242"/>
      <c r="L473" s="247"/>
      <c r="M473" s="248"/>
      <c r="N473" s="249"/>
      <c r="O473" s="249"/>
      <c r="P473" s="249"/>
      <c r="Q473" s="249"/>
      <c r="R473" s="249"/>
      <c r="S473" s="249"/>
      <c r="T473" s="250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51" t="s">
        <v>147</v>
      </c>
      <c r="AU473" s="251" t="s">
        <v>145</v>
      </c>
      <c r="AV473" s="15" t="s">
        <v>144</v>
      </c>
      <c r="AW473" s="15" t="s">
        <v>33</v>
      </c>
      <c r="AX473" s="15" t="s">
        <v>79</v>
      </c>
      <c r="AY473" s="251" t="s">
        <v>137</v>
      </c>
    </row>
    <row r="474" s="2" customFormat="1">
      <c r="A474" s="40"/>
      <c r="B474" s="41"/>
      <c r="C474" s="252" t="s">
        <v>647</v>
      </c>
      <c r="D474" s="252" t="s">
        <v>208</v>
      </c>
      <c r="E474" s="253" t="s">
        <v>648</v>
      </c>
      <c r="F474" s="254" t="s">
        <v>649</v>
      </c>
      <c r="G474" s="255" t="s">
        <v>142</v>
      </c>
      <c r="H474" s="256">
        <v>728.23199999999997</v>
      </c>
      <c r="I474" s="257"/>
      <c r="J474" s="258">
        <f>ROUND(I474*H474,2)</f>
        <v>0</v>
      </c>
      <c r="K474" s="254" t="s">
        <v>143</v>
      </c>
      <c r="L474" s="259"/>
      <c r="M474" s="260" t="s">
        <v>19</v>
      </c>
      <c r="N474" s="261" t="s">
        <v>43</v>
      </c>
      <c r="O474" s="86"/>
      <c r="P474" s="215">
        <f>O474*H474</f>
        <v>0</v>
      </c>
      <c r="Q474" s="215">
        <v>0.0064000000000000003</v>
      </c>
      <c r="R474" s="215">
        <f>Q474*H474</f>
        <v>4.6606848000000003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347</v>
      </c>
      <c r="AT474" s="217" t="s">
        <v>208</v>
      </c>
      <c r="AU474" s="217" t="s">
        <v>145</v>
      </c>
      <c r="AY474" s="19" t="s">
        <v>137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145</v>
      </c>
      <c r="BK474" s="218">
        <f>ROUND(I474*H474,2)</f>
        <v>0</v>
      </c>
      <c r="BL474" s="19" t="s">
        <v>229</v>
      </c>
      <c r="BM474" s="217" t="s">
        <v>650</v>
      </c>
    </row>
    <row r="475" s="14" customFormat="1">
      <c r="A475" s="14"/>
      <c r="B475" s="230"/>
      <c r="C475" s="231"/>
      <c r="D475" s="221" t="s">
        <v>147</v>
      </c>
      <c r="E475" s="231"/>
      <c r="F475" s="233" t="s">
        <v>651</v>
      </c>
      <c r="G475" s="231"/>
      <c r="H475" s="234">
        <v>728.23199999999997</v>
      </c>
      <c r="I475" s="235"/>
      <c r="J475" s="231"/>
      <c r="K475" s="231"/>
      <c r="L475" s="236"/>
      <c r="M475" s="237"/>
      <c r="N475" s="238"/>
      <c r="O475" s="238"/>
      <c r="P475" s="238"/>
      <c r="Q475" s="238"/>
      <c r="R475" s="238"/>
      <c r="S475" s="238"/>
      <c r="T475" s="23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0" t="s">
        <v>147</v>
      </c>
      <c r="AU475" s="240" t="s">
        <v>145</v>
      </c>
      <c r="AV475" s="14" t="s">
        <v>145</v>
      </c>
      <c r="AW475" s="14" t="s">
        <v>4</v>
      </c>
      <c r="AX475" s="14" t="s">
        <v>79</v>
      </c>
      <c r="AY475" s="240" t="s">
        <v>137</v>
      </c>
    </row>
    <row r="476" s="2" customFormat="1">
      <c r="A476" s="40"/>
      <c r="B476" s="41"/>
      <c r="C476" s="252" t="s">
        <v>652</v>
      </c>
      <c r="D476" s="252" t="s">
        <v>208</v>
      </c>
      <c r="E476" s="253" t="s">
        <v>653</v>
      </c>
      <c r="F476" s="254" t="s">
        <v>654</v>
      </c>
      <c r="G476" s="255" t="s">
        <v>142</v>
      </c>
      <c r="H476" s="256">
        <v>4</v>
      </c>
      <c r="I476" s="257"/>
      <c r="J476" s="258">
        <f>ROUND(I476*H476,2)</f>
        <v>0</v>
      </c>
      <c r="K476" s="254" t="s">
        <v>143</v>
      </c>
      <c r="L476" s="259"/>
      <c r="M476" s="260" t="s">
        <v>19</v>
      </c>
      <c r="N476" s="261" t="s">
        <v>43</v>
      </c>
      <c r="O476" s="86"/>
      <c r="P476" s="215">
        <f>O476*H476</f>
        <v>0</v>
      </c>
      <c r="Q476" s="215">
        <v>0.0061999999999999998</v>
      </c>
      <c r="R476" s="215">
        <f>Q476*H476</f>
        <v>0.024799999999999999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347</v>
      </c>
      <c r="AT476" s="217" t="s">
        <v>208</v>
      </c>
      <c r="AU476" s="217" t="s">
        <v>145</v>
      </c>
      <c r="AY476" s="19" t="s">
        <v>137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145</v>
      </c>
      <c r="BK476" s="218">
        <f>ROUND(I476*H476,2)</f>
        <v>0</v>
      </c>
      <c r="BL476" s="19" t="s">
        <v>229</v>
      </c>
      <c r="BM476" s="217" t="s">
        <v>655</v>
      </c>
    </row>
    <row r="477" s="13" customFormat="1">
      <c r="A477" s="13"/>
      <c r="B477" s="219"/>
      <c r="C477" s="220"/>
      <c r="D477" s="221" t="s">
        <v>147</v>
      </c>
      <c r="E477" s="222" t="s">
        <v>19</v>
      </c>
      <c r="F477" s="223" t="s">
        <v>656</v>
      </c>
      <c r="G477" s="220"/>
      <c r="H477" s="222" t="s">
        <v>19</v>
      </c>
      <c r="I477" s="224"/>
      <c r="J477" s="220"/>
      <c r="K477" s="220"/>
      <c r="L477" s="225"/>
      <c r="M477" s="226"/>
      <c r="N477" s="227"/>
      <c r="O477" s="227"/>
      <c r="P477" s="227"/>
      <c r="Q477" s="227"/>
      <c r="R477" s="227"/>
      <c r="S477" s="227"/>
      <c r="T477" s="22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29" t="s">
        <v>147</v>
      </c>
      <c r="AU477" s="229" t="s">
        <v>145</v>
      </c>
      <c r="AV477" s="13" t="s">
        <v>79</v>
      </c>
      <c r="AW477" s="13" t="s">
        <v>33</v>
      </c>
      <c r="AX477" s="13" t="s">
        <v>71</v>
      </c>
      <c r="AY477" s="229" t="s">
        <v>137</v>
      </c>
    </row>
    <row r="478" s="14" customFormat="1">
      <c r="A478" s="14"/>
      <c r="B478" s="230"/>
      <c r="C478" s="231"/>
      <c r="D478" s="221" t="s">
        <v>147</v>
      </c>
      <c r="E478" s="232" t="s">
        <v>19</v>
      </c>
      <c r="F478" s="233" t="s">
        <v>657</v>
      </c>
      <c r="G478" s="231"/>
      <c r="H478" s="234">
        <v>4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0" t="s">
        <v>147</v>
      </c>
      <c r="AU478" s="240" t="s">
        <v>145</v>
      </c>
      <c r="AV478" s="14" t="s">
        <v>145</v>
      </c>
      <c r="AW478" s="14" t="s">
        <v>33</v>
      </c>
      <c r="AX478" s="14" t="s">
        <v>79</v>
      </c>
      <c r="AY478" s="240" t="s">
        <v>137</v>
      </c>
    </row>
    <row r="479" s="2" customFormat="1" ht="33" customHeight="1">
      <c r="A479" s="40"/>
      <c r="B479" s="41"/>
      <c r="C479" s="206" t="s">
        <v>658</v>
      </c>
      <c r="D479" s="206" t="s">
        <v>139</v>
      </c>
      <c r="E479" s="207" t="s">
        <v>659</v>
      </c>
      <c r="F479" s="208" t="s">
        <v>660</v>
      </c>
      <c r="G479" s="209" t="s">
        <v>142</v>
      </c>
      <c r="H479" s="210">
        <v>250.02799999999999</v>
      </c>
      <c r="I479" s="211"/>
      <c r="J479" s="212">
        <f>ROUND(I479*H479,2)</f>
        <v>0</v>
      </c>
      <c r="K479" s="208" t="s">
        <v>143</v>
      </c>
      <c r="L479" s="46"/>
      <c r="M479" s="213" t="s">
        <v>19</v>
      </c>
      <c r="N479" s="214" t="s">
        <v>43</v>
      </c>
      <c r="O479" s="86"/>
      <c r="P479" s="215">
        <f>O479*H479</f>
        <v>0</v>
      </c>
      <c r="Q479" s="215">
        <v>0</v>
      </c>
      <c r="R479" s="215">
        <f>Q479*H479</f>
        <v>0</v>
      </c>
      <c r="S479" s="215">
        <v>0.16700000000000001</v>
      </c>
      <c r="T479" s="216">
        <f>S479*H479</f>
        <v>41.754676000000003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229</v>
      </c>
      <c r="AT479" s="217" t="s">
        <v>139</v>
      </c>
      <c r="AU479" s="217" t="s">
        <v>145</v>
      </c>
      <c r="AY479" s="19" t="s">
        <v>137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145</v>
      </c>
      <c r="BK479" s="218">
        <f>ROUND(I479*H479,2)</f>
        <v>0</v>
      </c>
      <c r="BL479" s="19" t="s">
        <v>229</v>
      </c>
      <c r="BM479" s="217" t="s">
        <v>661</v>
      </c>
    </row>
    <row r="480" s="14" customFormat="1">
      <c r="A480" s="14"/>
      <c r="B480" s="230"/>
      <c r="C480" s="231"/>
      <c r="D480" s="221" t="s">
        <v>147</v>
      </c>
      <c r="E480" s="232" t="s">
        <v>19</v>
      </c>
      <c r="F480" s="233" t="s">
        <v>492</v>
      </c>
      <c r="G480" s="231"/>
      <c r="H480" s="234">
        <v>250.02799999999999</v>
      </c>
      <c r="I480" s="235"/>
      <c r="J480" s="231"/>
      <c r="K480" s="231"/>
      <c r="L480" s="236"/>
      <c r="M480" s="237"/>
      <c r="N480" s="238"/>
      <c r="O480" s="238"/>
      <c r="P480" s="238"/>
      <c r="Q480" s="238"/>
      <c r="R480" s="238"/>
      <c r="S480" s="238"/>
      <c r="T480" s="23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0" t="s">
        <v>147</v>
      </c>
      <c r="AU480" s="240" t="s">
        <v>145</v>
      </c>
      <c r="AV480" s="14" t="s">
        <v>145</v>
      </c>
      <c r="AW480" s="14" t="s">
        <v>33</v>
      </c>
      <c r="AX480" s="14" t="s">
        <v>79</v>
      </c>
      <c r="AY480" s="240" t="s">
        <v>137</v>
      </c>
    </row>
    <row r="481" s="2" customFormat="1">
      <c r="A481" s="40"/>
      <c r="B481" s="41"/>
      <c r="C481" s="206" t="s">
        <v>662</v>
      </c>
      <c r="D481" s="206" t="s">
        <v>139</v>
      </c>
      <c r="E481" s="207" t="s">
        <v>663</v>
      </c>
      <c r="F481" s="208" t="s">
        <v>664</v>
      </c>
      <c r="G481" s="209" t="s">
        <v>580</v>
      </c>
      <c r="H481" s="210">
        <v>5.2699999999999996</v>
      </c>
      <c r="I481" s="211"/>
      <c r="J481" s="212">
        <f>ROUND(I481*H481,2)</f>
        <v>0</v>
      </c>
      <c r="K481" s="208" t="s">
        <v>143</v>
      </c>
      <c r="L481" s="46"/>
      <c r="M481" s="213" t="s">
        <v>19</v>
      </c>
      <c r="N481" s="214" t="s">
        <v>43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229</v>
      </c>
      <c r="AT481" s="217" t="s">
        <v>139</v>
      </c>
      <c r="AU481" s="217" t="s">
        <v>145</v>
      </c>
      <c r="AY481" s="19" t="s">
        <v>137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145</v>
      </c>
      <c r="BK481" s="218">
        <f>ROUND(I481*H481,2)</f>
        <v>0</v>
      </c>
      <c r="BL481" s="19" t="s">
        <v>229</v>
      </c>
      <c r="BM481" s="217" t="s">
        <v>665</v>
      </c>
    </row>
    <row r="482" s="12" customFormat="1" ht="22.8" customHeight="1">
      <c r="A482" s="12"/>
      <c r="B482" s="190"/>
      <c r="C482" s="191"/>
      <c r="D482" s="192" t="s">
        <v>70</v>
      </c>
      <c r="E482" s="204" t="s">
        <v>666</v>
      </c>
      <c r="F482" s="204" t="s">
        <v>667</v>
      </c>
      <c r="G482" s="191"/>
      <c r="H482" s="191"/>
      <c r="I482" s="194"/>
      <c r="J482" s="205">
        <f>BK482</f>
        <v>0</v>
      </c>
      <c r="K482" s="191"/>
      <c r="L482" s="196"/>
      <c r="M482" s="197"/>
      <c r="N482" s="198"/>
      <c r="O482" s="198"/>
      <c r="P482" s="199">
        <f>SUM(P483:P520)</f>
        <v>0</v>
      </c>
      <c r="Q482" s="198"/>
      <c r="R482" s="199">
        <f>SUM(R483:R520)</f>
        <v>3.0559507999999997</v>
      </c>
      <c r="S482" s="198"/>
      <c r="T482" s="200">
        <f>SUM(T483:T520)</f>
        <v>0.20843399999999998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01" t="s">
        <v>145</v>
      </c>
      <c r="AT482" s="202" t="s">
        <v>70</v>
      </c>
      <c r="AU482" s="202" t="s">
        <v>79</v>
      </c>
      <c r="AY482" s="201" t="s">
        <v>137</v>
      </c>
      <c r="BK482" s="203">
        <f>SUM(BK483:BK520)</f>
        <v>0</v>
      </c>
    </row>
    <row r="483" s="2" customFormat="1">
      <c r="A483" s="40"/>
      <c r="B483" s="41"/>
      <c r="C483" s="206" t="s">
        <v>668</v>
      </c>
      <c r="D483" s="206" t="s">
        <v>139</v>
      </c>
      <c r="E483" s="207" t="s">
        <v>669</v>
      </c>
      <c r="F483" s="208" t="s">
        <v>670</v>
      </c>
      <c r="G483" s="209" t="s">
        <v>142</v>
      </c>
      <c r="H483" s="210">
        <v>99.420000000000002</v>
      </c>
      <c r="I483" s="211"/>
      <c r="J483" s="212">
        <f>ROUND(I483*H483,2)</f>
        <v>0</v>
      </c>
      <c r="K483" s="208" t="s">
        <v>143</v>
      </c>
      <c r="L483" s="46"/>
      <c r="M483" s="213" t="s">
        <v>19</v>
      </c>
      <c r="N483" s="214" t="s">
        <v>43</v>
      </c>
      <c r="O483" s="86"/>
      <c r="P483" s="215">
        <f>O483*H483</f>
        <v>0</v>
      </c>
      <c r="Q483" s="215">
        <v>0</v>
      </c>
      <c r="R483" s="215">
        <f>Q483*H483</f>
        <v>0</v>
      </c>
      <c r="S483" s="215">
        <v>0.0014499999999999999</v>
      </c>
      <c r="T483" s="216">
        <f>S483*H483</f>
        <v>0.14415899999999998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229</v>
      </c>
      <c r="AT483" s="217" t="s">
        <v>139</v>
      </c>
      <c r="AU483" s="217" t="s">
        <v>145</v>
      </c>
      <c r="AY483" s="19" t="s">
        <v>137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145</v>
      </c>
      <c r="BK483" s="218">
        <f>ROUND(I483*H483,2)</f>
        <v>0</v>
      </c>
      <c r="BL483" s="19" t="s">
        <v>229</v>
      </c>
      <c r="BM483" s="217" t="s">
        <v>671</v>
      </c>
    </row>
    <row r="484" s="13" customFormat="1">
      <c r="A484" s="13"/>
      <c r="B484" s="219"/>
      <c r="C484" s="220"/>
      <c r="D484" s="221" t="s">
        <v>147</v>
      </c>
      <c r="E484" s="222" t="s">
        <v>19</v>
      </c>
      <c r="F484" s="223" t="s">
        <v>672</v>
      </c>
      <c r="G484" s="220"/>
      <c r="H484" s="222" t="s">
        <v>19</v>
      </c>
      <c r="I484" s="224"/>
      <c r="J484" s="220"/>
      <c r="K484" s="220"/>
      <c r="L484" s="225"/>
      <c r="M484" s="226"/>
      <c r="N484" s="227"/>
      <c r="O484" s="227"/>
      <c r="P484" s="227"/>
      <c r="Q484" s="227"/>
      <c r="R484" s="227"/>
      <c r="S484" s="227"/>
      <c r="T484" s="22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29" t="s">
        <v>147</v>
      </c>
      <c r="AU484" s="229" t="s">
        <v>145</v>
      </c>
      <c r="AV484" s="13" t="s">
        <v>79</v>
      </c>
      <c r="AW484" s="13" t="s">
        <v>33</v>
      </c>
      <c r="AX484" s="13" t="s">
        <v>71</v>
      </c>
      <c r="AY484" s="229" t="s">
        <v>137</v>
      </c>
    </row>
    <row r="485" s="14" customFormat="1">
      <c r="A485" s="14"/>
      <c r="B485" s="230"/>
      <c r="C485" s="231"/>
      <c r="D485" s="221" t="s">
        <v>147</v>
      </c>
      <c r="E485" s="232" t="s">
        <v>19</v>
      </c>
      <c r="F485" s="233" t="s">
        <v>673</v>
      </c>
      <c r="G485" s="231"/>
      <c r="H485" s="234">
        <v>99.420000000000002</v>
      </c>
      <c r="I485" s="235"/>
      <c r="J485" s="231"/>
      <c r="K485" s="231"/>
      <c r="L485" s="236"/>
      <c r="M485" s="237"/>
      <c r="N485" s="238"/>
      <c r="O485" s="238"/>
      <c r="P485" s="238"/>
      <c r="Q485" s="238"/>
      <c r="R485" s="238"/>
      <c r="S485" s="238"/>
      <c r="T485" s="23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0" t="s">
        <v>147</v>
      </c>
      <c r="AU485" s="240" t="s">
        <v>145</v>
      </c>
      <c r="AV485" s="14" t="s">
        <v>145</v>
      </c>
      <c r="AW485" s="14" t="s">
        <v>33</v>
      </c>
      <c r="AX485" s="14" t="s">
        <v>79</v>
      </c>
      <c r="AY485" s="240" t="s">
        <v>137</v>
      </c>
    </row>
    <row r="486" s="2" customFormat="1" ht="44.25" customHeight="1">
      <c r="A486" s="40"/>
      <c r="B486" s="41"/>
      <c r="C486" s="206" t="s">
        <v>674</v>
      </c>
      <c r="D486" s="206" t="s">
        <v>139</v>
      </c>
      <c r="E486" s="207" t="s">
        <v>675</v>
      </c>
      <c r="F486" s="208" t="s">
        <v>676</v>
      </c>
      <c r="G486" s="209" t="s">
        <v>142</v>
      </c>
      <c r="H486" s="210">
        <v>42.850000000000001</v>
      </c>
      <c r="I486" s="211"/>
      <c r="J486" s="212">
        <f>ROUND(I486*H486,2)</f>
        <v>0</v>
      </c>
      <c r="K486" s="208" t="s">
        <v>143</v>
      </c>
      <c r="L486" s="46"/>
      <c r="M486" s="213" t="s">
        <v>19</v>
      </c>
      <c r="N486" s="214" t="s">
        <v>43</v>
      </c>
      <c r="O486" s="86"/>
      <c r="P486" s="215">
        <f>O486*H486</f>
        <v>0</v>
      </c>
      <c r="Q486" s="215">
        <v>0</v>
      </c>
      <c r="R486" s="215">
        <f>Q486*H486</f>
        <v>0</v>
      </c>
      <c r="S486" s="215">
        <v>0.0015</v>
      </c>
      <c r="T486" s="216">
        <f>S486*H486</f>
        <v>0.064274999999999999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229</v>
      </c>
      <c r="AT486" s="217" t="s">
        <v>139</v>
      </c>
      <c r="AU486" s="217" t="s">
        <v>145</v>
      </c>
      <c r="AY486" s="19" t="s">
        <v>137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145</v>
      </c>
      <c r="BK486" s="218">
        <f>ROUND(I486*H486,2)</f>
        <v>0</v>
      </c>
      <c r="BL486" s="19" t="s">
        <v>229</v>
      </c>
      <c r="BM486" s="217" t="s">
        <v>677</v>
      </c>
    </row>
    <row r="487" s="13" customFormat="1">
      <c r="A487" s="13"/>
      <c r="B487" s="219"/>
      <c r="C487" s="220"/>
      <c r="D487" s="221" t="s">
        <v>147</v>
      </c>
      <c r="E487" s="222" t="s">
        <v>19</v>
      </c>
      <c r="F487" s="223" t="s">
        <v>678</v>
      </c>
      <c r="G487" s="220"/>
      <c r="H487" s="222" t="s">
        <v>19</v>
      </c>
      <c r="I487" s="224"/>
      <c r="J487" s="220"/>
      <c r="K487" s="220"/>
      <c r="L487" s="225"/>
      <c r="M487" s="226"/>
      <c r="N487" s="227"/>
      <c r="O487" s="227"/>
      <c r="P487" s="227"/>
      <c r="Q487" s="227"/>
      <c r="R487" s="227"/>
      <c r="S487" s="227"/>
      <c r="T487" s="22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29" t="s">
        <v>147</v>
      </c>
      <c r="AU487" s="229" t="s">
        <v>145</v>
      </c>
      <c r="AV487" s="13" t="s">
        <v>79</v>
      </c>
      <c r="AW487" s="13" t="s">
        <v>33</v>
      </c>
      <c r="AX487" s="13" t="s">
        <v>71</v>
      </c>
      <c r="AY487" s="229" t="s">
        <v>137</v>
      </c>
    </row>
    <row r="488" s="14" customFormat="1">
      <c r="A488" s="14"/>
      <c r="B488" s="230"/>
      <c r="C488" s="231"/>
      <c r="D488" s="221" t="s">
        <v>147</v>
      </c>
      <c r="E488" s="232" t="s">
        <v>19</v>
      </c>
      <c r="F488" s="233" t="s">
        <v>679</v>
      </c>
      <c r="G488" s="231"/>
      <c r="H488" s="234">
        <v>42.850000000000001</v>
      </c>
      <c r="I488" s="235"/>
      <c r="J488" s="231"/>
      <c r="K488" s="231"/>
      <c r="L488" s="236"/>
      <c r="M488" s="237"/>
      <c r="N488" s="238"/>
      <c r="O488" s="238"/>
      <c r="P488" s="238"/>
      <c r="Q488" s="238"/>
      <c r="R488" s="238"/>
      <c r="S488" s="238"/>
      <c r="T488" s="23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0" t="s">
        <v>147</v>
      </c>
      <c r="AU488" s="240" t="s">
        <v>145</v>
      </c>
      <c r="AV488" s="14" t="s">
        <v>145</v>
      </c>
      <c r="AW488" s="14" t="s">
        <v>33</v>
      </c>
      <c r="AX488" s="14" t="s">
        <v>79</v>
      </c>
      <c r="AY488" s="240" t="s">
        <v>137</v>
      </c>
    </row>
    <row r="489" s="2" customFormat="1" ht="44.25" customHeight="1">
      <c r="A489" s="40"/>
      <c r="B489" s="41"/>
      <c r="C489" s="206" t="s">
        <v>680</v>
      </c>
      <c r="D489" s="206" t="s">
        <v>139</v>
      </c>
      <c r="E489" s="207" t="s">
        <v>681</v>
      </c>
      <c r="F489" s="208" t="s">
        <v>682</v>
      </c>
      <c r="G489" s="209" t="s">
        <v>142</v>
      </c>
      <c r="H489" s="210">
        <v>662.029</v>
      </c>
      <c r="I489" s="211"/>
      <c r="J489" s="212">
        <f>ROUND(I489*H489,2)</f>
        <v>0</v>
      </c>
      <c r="K489" s="208" t="s">
        <v>143</v>
      </c>
      <c r="L489" s="46"/>
      <c r="M489" s="213" t="s">
        <v>19</v>
      </c>
      <c r="N489" s="214" t="s">
        <v>43</v>
      </c>
      <c r="O489" s="86"/>
      <c r="P489" s="215">
        <f>O489*H489</f>
        <v>0</v>
      </c>
      <c r="Q489" s="215">
        <v>0</v>
      </c>
      <c r="R489" s="215">
        <f>Q489*H489</f>
        <v>0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229</v>
      </c>
      <c r="AT489" s="217" t="s">
        <v>139</v>
      </c>
      <c r="AU489" s="217" t="s">
        <v>145</v>
      </c>
      <c r="AY489" s="19" t="s">
        <v>137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145</v>
      </c>
      <c r="BK489" s="218">
        <f>ROUND(I489*H489,2)</f>
        <v>0</v>
      </c>
      <c r="BL489" s="19" t="s">
        <v>229</v>
      </c>
      <c r="BM489" s="217" t="s">
        <v>683</v>
      </c>
    </row>
    <row r="490" s="13" customFormat="1">
      <c r="A490" s="13"/>
      <c r="B490" s="219"/>
      <c r="C490" s="220"/>
      <c r="D490" s="221" t="s">
        <v>147</v>
      </c>
      <c r="E490" s="222" t="s">
        <v>19</v>
      </c>
      <c r="F490" s="223" t="s">
        <v>644</v>
      </c>
      <c r="G490" s="220"/>
      <c r="H490" s="222" t="s">
        <v>19</v>
      </c>
      <c r="I490" s="224"/>
      <c r="J490" s="220"/>
      <c r="K490" s="220"/>
      <c r="L490" s="225"/>
      <c r="M490" s="226"/>
      <c r="N490" s="227"/>
      <c r="O490" s="227"/>
      <c r="P490" s="227"/>
      <c r="Q490" s="227"/>
      <c r="R490" s="227"/>
      <c r="S490" s="227"/>
      <c r="T490" s="22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29" t="s">
        <v>147</v>
      </c>
      <c r="AU490" s="229" t="s">
        <v>145</v>
      </c>
      <c r="AV490" s="13" t="s">
        <v>79</v>
      </c>
      <c r="AW490" s="13" t="s">
        <v>33</v>
      </c>
      <c r="AX490" s="13" t="s">
        <v>71</v>
      </c>
      <c r="AY490" s="229" t="s">
        <v>137</v>
      </c>
    </row>
    <row r="491" s="14" customFormat="1">
      <c r="A491" s="14"/>
      <c r="B491" s="230"/>
      <c r="C491" s="231"/>
      <c r="D491" s="221" t="s">
        <v>147</v>
      </c>
      <c r="E491" s="232" t="s">
        <v>19</v>
      </c>
      <c r="F491" s="233" t="s">
        <v>246</v>
      </c>
      <c r="G491" s="231"/>
      <c r="H491" s="234">
        <v>12</v>
      </c>
      <c r="I491" s="235"/>
      <c r="J491" s="231"/>
      <c r="K491" s="231"/>
      <c r="L491" s="236"/>
      <c r="M491" s="237"/>
      <c r="N491" s="238"/>
      <c r="O491" s="238"/>
      <c r="P491" s="238"/>
      <c r="Q491" s="238"/>
      <c r="R491" s="238"/>
      <c r="S491" s="238"/>
      <c r="T491" s="23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0" t="s">
        <v>147</v>
      </c>
      <c r="AU491" s="240" t="s">
        <v>145</v>
      </c>
      <c r="AV491" s="14" t="s">
        <v>145</v>
      </c>
      <c r="AW491" s="14" t="s">
        <v>33</v>
      </c>
      <c r="AX491" s="14" t="s">
        <v>71</v>
      </c>
      <c r="AY491" s="240" t="s">
        <v>137</v>
      </c>
    </row>
    <row r="492" s="13" customFormat="1">
      <c r="A492" s="13"/>
      <c r="B492" s="219"/>
      <c r="C492" s="220"/>
      <c r="D492" s="221" t="s">
        <v>147</v>
      </c>
      <c r="E492" s="222" t="s">
        <v>19</v>
      </c>
      <c r="F492" s="223" t="s">
        <v>247</v>
      </c>
      <c r="G492" s="220"/>
      <c r="H492" s="222" t="s">
        <v>19</v>
      </c>
      <c r="I492" s="224"/>
      <c r="J492" s="220"/>
      <c r="K492" s="220"/>
      <c r="L492" s="225"/>
      <c r="M492" s="226"/>
      <c r="N492" s="227"/>
      <c r="O492" s="227"/>
      <c r="P492" s="227"/>
      <c r="Q492" s="227"/>
      <c r="R492" s="227"/>
      <c r="S492" s="227"/>
      <c r="T492" s="22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29" t="s">
        <v>147</v>
      </c>
      <c r="AU492" s="229" t="s">
        <v>145</v>
      </c>
      <c r="AV492" s="13" t="s">
        <v>79</v>
      </c>
      <c r="AW492" s="13" t="s">
        <v>33</v>
      </c>
      <c r="AX492" s="13" t="s">
        <v>71</v>
      </c>
      <c r="AY492" s="229" t="s">
        <v>137</v>
      </c>
    </row>
    <row r="493" s="14" customFormat="1">
      <c r="A493" s="14"/>
      <c r="B493" s="230"/>
      <c r="C493" s="231"/>
      <c r="D493" s="221" t="s">
        <v>147</v>
      </c>
      <c r="E493" s="232" t="s">
        <v>19</v>
      </c>
      <c r="F493" s="233" t="s">
        <v>248</v>
      </c>
      <c r="G493" s="231"/>
      <c r="H493" s="234">
        <v>500.05500000000001</v>
      </c>
      <c r="I493" s="235"/>
      <c r="J493" s="231"/>
      <c r="K493" s="231"/>
      <c r="L493" s="236"/>
      <c r="M493" s="237"/>
      <c r="N493" s="238"/>
      <c r="O493" s="238"/>
      <c r="P493" s="238"/>
      <c r="Q493" s="238"/>
      <c r="R493" s="238"/>
      <c r="S493" s="238"/>
      <c r="T493" s="23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0" t="s">
        <v>147</v>
      </c>
      <c r="AU493" s="240" t="s">
        <v>145</v>
      </c>
      <c r="AV493" s="14" t="s">
        <v>145</v>
      </c>
      <c r="AW493" s="14" t="s">
        <v>33</v>
      </c>
      <c r="AX493" s="14" t="s">
        <v>71</v>
      </c>
      <c r="AY493" s="240" t="s">
        <v>137</v>
      </c>
    </row>
    <row r="494" s="13" customFormat="1">
      <c r="A494" s="13"/>
      <c r="B494" s="219"/>
      <c r="C494" s="220"/>
      <c r="D494" s="221" t="s">
        <v>147</v>
      </c>
      <c r="E494" s="222" t="s">
        <v>19</v>
      </c>
      <c r="F494" s="223" t="s">
        <v>645</v>
      </c>
      <c r="G494" s="220"/>
      <c r="H494" s="222" t="s">
        <v>19</v>
      </c>
      <c r="I494" s="224"/>
      <c r="J494" s="220"/>
      <c r="K494" s="220"/>
      <c r="L494" s="225"/>
      <c r="M494" s="226"/>
      <c r="N494" s="227"/>
      <c r="O494" s="227"/>
      <c r="P494" s="227"/>
      <c r="Q494" s="227"/>
      <c r="R494" s="227"/>
      <c r="S494" s="227"/>
      <c r="T494" s="22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29" t="s">
        <v>147</v>
      </c>
      <c r="AU494" s="229" t="s">
        <v>145</v>
      </c>
      <c r="AV494" s="13" t="s">
        <v>79</v>
      </c>
      <c r="AW494" s="13" t="s">
        <v>33</v>
      </c>
      <c r="AX494" s="13" t="s">
        <v>71</v>
      </c>
      <c r="AY494" s="229" t="s">
        <v>137</v>
      </c>
    </row>
    <row r="495" s="14" customFormat="1">
      <c r="A495" s="14"/>
      <c r="B495" s="230"/>
      <c r="C495" s="231"/>
      <c r="D495" s="221" t="s">
        <v>147</v>
      </c>
      <c r="E495" s="232" t="s">
        <v>19</v>
      </c>
      <c r="F495" s="233" t="s">
        <v>646</v>
      </c>
      <c r="G495" s="231"/>
      <c r="H495" s="234">
        <v>149.97399999999999</v>
      </c>
      <c r="I495" s="235"/>
      <c r="J495" s="231"/>
      <c r="K495" s="231"/>
      <c r="L495" s="236"/>
      <c r="M495" s="237"/>
      <c r="N495" s="238"/>
      <c r="O495" s="238"/>
      <c r="P495" s="238"/>
      <c r="Q495" s="238"/>
      <c r="R495" s="238"/>
      <c r="S495" s="238"/>
      <c r="T495" s="23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0" t="s">
        <v>147</v>
      </c>
      <c r="AU495" s="240" t="s">
        <v>145</v>
      </c>
      <c r="AV495" s="14" t="s">
        <v>145</v>
      </c>
      <c r="AW495" s="14" t="s">
        <v>33</v>
      </c>
      <c r="AX495" s="14" t="s">
        <v>71</v>
      </c>
      <c r="AY495" s="240" t="s">
        <v>137</v>
      </c>
    </row>
    <row r="496" s="15" customFormat="1">
      <c r="A496" s="15"/>
      <c r="B496" s="241"/>
      <c r="C496" s="242"/>
      <c r="D496" s="221" t="s">
        <v>147</v>
      </c>
      <c r="E496" s="243" t="s">
        <v>19</v>
      </c>
      <c r="F496" s="244" t="s">
        <v>188</v>
      </c>
      <c r="G496" s="242"/>
      <c r="H496" s="245">
        <v>662.029</v>
      </c>
      <c r="I496" s="246"/>
      <c r="J496" s="242"/>
      <c r="K496" s="242"/>
      <c r="L496" s="247"/>
      <c r="M496" s="248"/>
      <c r="N496" s="249"/>
      <c r="O496" s="249"/>
      <c r="P496" s="249"/>
      <c r="Q496" s="249"/>
      <c r="R496" s="249"/>
      <c r="S496" s="249"/>
      <c r="T496" s="25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1" t="s">
        <v>147</v>
      </c>
      <c r="AU496" s="251" t="s">
        <v>145</v>
      </c>
      <c r="AV496" s="15" t="s">
        <v>144</v>
      </c>
      <c r="AW496" s="15" t="s">
        <v>33</v>
      </c>
      <c r="AX496" s="15" t="s">
        <v>79</v>
      </c>
      <c r="AY496" s="251" t="s">
        <v>137</v>
      </c>
    </row>
    <row r="497" s="2" customFormat="1">
      <c r="A497" s="40"/>
      <c r="B497" s="41"/>
      <c r="C497" s="252" t="s">
        <v>684</v>
      </c>
      <c r="D497" s="252" t="s">
        <v>208</v>
      </c>
      <c r="E497" s="253" t="s">
        <v>685</v>
      </c>
      <c r="F497" s="254" t="s">
        <v>686</v>
      </c>
      <c r="G497" s="255" t="s">
        <v>142</v>
      </c>
      <c r="H497" s="256">
        <v>337.63499999999999</v>
      </c>
      <c r="I497" s="257"/>
      <c r="J497" s="258">
        <f>ROUND(I497*H497,2)</f>
        <v>0</v>
      </c>
      <c r="K497" s="254" t="s">
        <v>143</v>
      </c>
      <c r="L497" s="259"/>
      <c r="M497" s="260" t="s">
        <v>19</v>
      </c>
      <c r="N497" s="261" t="s">
        <v>43</v>
      </c>
      <c r="O497" s="86"/>
      <c r="P497" s="215">
        <f>O497*H497</f>
        <v>0</v>
      </c>
      <c r="Q497" s="215">
        <v>0.0060000000000000001</v>
      </c>
      <c r="R497" s="215">
        <f>Q497*H497</f>
        <v>2.0258099999999999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347</v>
      </c>
      <c r="AT497" s="217" t="s">
        <v>208</v>
      </c>
      <c r="AU497" s="217" t="s">
        <v>145</v>
      </c>
      <c r="AY497" s="19" t="s">
        <v>137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145</v>
      </c>
      <c r="BK497" s="218">
        <f>ROUND(I497*H497,2)</f>
        <v>0</v>
      </c>
      <c r="BL497" s="19" t="s">
        <v>229</v>
      </c>
      <c r="BM497" s="217" t="s">
        <v>687</v>
      </c>
    </row>
    <row r="498" s="13" customFormat="1">
      <c r="A498" s="13"/>
      <c r="B498" s="219"/>
      <c r="C498" s="220"/>
      <c r="D498" s="221" t="s">
        <v>147</v>
      </c>
      <c r="E498" s="222" t="s">
        <v>19</v>
      </c>
      <c r="F498" s="223" t="s">
        <v>490</v>
      </c>
      <c r="G498" s="220"/>
      <c r="H498" s="222" t="s">
        <v>19</v>
      </c>
      <c r="I498" s="224"/>
      <c r="J498" s="220"/>
      <c r="K498" s="220"/>
      <c r="L498" s="225"/>
      <c r="M498" s="226"/>
      <c r="N498" s="227"/>
      <c r="O498" s="227"/>
      <c r="P498" s="227"/>
      <c r="Q498" s="227"/>
      <c r="R498" s="227"/>
      <c r="S498" s="227"/>
      <c r="T498" s="22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29" t="s">
        <v>147</v>
      </c>
      <c r="AU498" s="229" t="s">
        <v>145</v>
      </c>
      <c r="AV498" s="13" t="s">
        <v>79</v>
      </c>
      <c r="AW498" s="13" t="s">
        <v>33</v>
      </c>
      <c r="AX498" s="13" t="s">
        <v>71</v>
      </c>
      <c r="AY498" s="229" t="s">
        <v>137</v>
      </c>
    </row>
    <row r="499" s="14" customFormat="1">
      <c r="A499" s="14"/>
      <c r="B499" s="230"/>
      <c r="C499" s="231"/>
      <c r="D499" s="221" t="s">
        <v>147</v>
      </c>
      <c r="E499" s="232" t="s">
        <v>19</v>
      </c>
      <c r="F499" s="233" t="s">
        <v>242</v>
      </c>
      <c r="G499" s="231"/>
      <c r="H499" s="234">
        <v>6</v>
      </c>
      <c r="I499" s="235"/>
      <c r="J499" s="231"/>
      <c r="K499" s="231"/>
      <c r="L499" s="236"/>
      <c r="M499" s="237"/>
      <c r="N499" s="238"/>
      <c r="O499" s="238"/>
      <c r="P499" s="238"/>
      <c r="Q499" s="238"/>
      <c r="R499" s="238"/>
      <c r="S499" s="238"/>
      <c r="T499" s="23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0" t="s">
        <v>147</v>
      </c>
      <c r="AU499" s="240" t="s">
        <v>145</v>
      </c>
      <c r="AV499" s="14" t="s">
        <v>145</v>
      </c>
      <c r="AW499" s="14" t="s">
        <v>33</v>
      </c>
      <c r="AX499" s="14" t="s">
        <v>71</v>
      </c>
      <c r="AY499" s="240" t="s">
        <v>137</v>
      </c>
    </row>
    <row r="500" s="13" customFormat="1">
      <c r="A500" s="13"/>
      <c r="B500" s="219"/>
      <c r="C500" s="220"/>
      <c r="D500" s="221" t="s">
        <v>147</v>
      </c>
      <c r="E500" s="222" t="s">
        <v>19</v>
      </c>
      <c r="F500" s="223" t="s">
        <v>491</v>
      </c>
      <c r="G500" s="220"/>
      <c r="H500" s="222" t="s">
        <v>19</v>
      </c>
      <c r="I500" s="224"/>
      <c r="J500" s="220"/>
      <c r="K500" s="220"/>
      <c r="L500" s="225"/>
      <c r="M500" s="226"/>
      <c r="N500" s="227"/>
      <c r="O500" s="227"/>
      <c r="P500" s="227"/>
      <c r="Q500" s="227"/>
      <c r="R500" s="227"/>
      <c r="S500" s="227"/>
      <c r="T500" s="22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29" t="s">
        <v>147</v>
      </c>
      <c r="AU500" s="229" t="s">
        <v>145</v>
      </c>
      <c r="AV500" s="13" t="s">
        <v>79</v>
      </c>
      <c r="AW500" s="13" t="s">
        <v>33</v>
      </c>
      <c r="AX500" s="13" t="s">
        <v>71</v>
      </c>
      <c r="AY500" s="229" t="s">
        <v>137</v>
      </c>
    </row>
    <row r="501" s="14" customFormat="1">
      <c r="A501" s="14"/>
      <c r="B501" s="230"/>
      <c r="C501" s="231"/>
      <c r="D501" s="221" t="s">
        <v>147</v>
      </c>
      <c r="E501" s="232" t="s">
        <v>19</v>
      </c>
      <c r="F501" s="233" t="s">
        <v>492</v>
      </c>
      <c r="G501" s="231"/>
      <c r="H501" s="234">
        <v>250.02799999999999</v>
      </c>
      <c r="I501" s="235"/>
      <c r="J501" s="231"/>
      <c r="K501" s="231"/>
      <c r="L501" s="236"/>
      <c r="M501" s="237"/>
      <c r="N501" s="238"/>
      <c r="O501" s="238"/>
      <c r="P501" s="238"/>
      <c r="Q501" s="238"/>
      <c r="R501" s="238"/>
      <c r="S501" s="238"/>
      <c r="T501" s="23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0" t="s">
        <v>147</v>
      </c>
      <c r="AU501" s="240" t="s">
        <v>145</v>
      </c>
      <c r="AV501" s="14" t="s">
        <v>145</v>
      </c>
      <c r="AW501" s="14" t="s">
        <v>33</v>
      </c>
      <c r="AX501" s="14" t="s">
        <v>71</v>
      </c>
      <c r="AY501" s="240" t="s">
        <v>137</v>
      </c>
    </row>
    <row r="502" s="13" customFormat="1">
      <c r="A502" s="13"/>
      <c r="B502" s="219"/>
      <c r="C502" s="220"/>
      <c r="D502" s="221" t="s">
        <v>147</v>
      </c>
      <c r="E502" s="222" t="s">
        <v>19</v>
      </c>
      <c r="F502" s="223" t="s">
        <v>249</v>
      </c>
      <c r="G502" s="220"/>
      <c r="H502" s="222" t="s">
        <v>19</v>
      </c>
      <c r="I502" s="224"/>
      <c r="J502" s="220"/>
      <c r="K502" s="220"/>
      <c r="L502" s="225"/>
      <c r="M502" s="226"/>
      <c r="N502" s="227"/>
      <c r="O502" s="227"/>
      <c r="P502" s="227"/>
      <c r="Q502" s="227"/>
      <c r="R502" s="227"/>
      <c r="S502" s="227"/>
      <c r="T502" s="22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29" t="s">
        <v>147</v>
      </c>
      <c r="AU502" s="229" t="s">
        <v>145</v>
      </c>
      <c r="AV502" s="13" t="s">
        <v>79</v>
      </c>
      <c r="AW502" s="13" t="s">
        <v>33</v>
      </c>
      <c r="AX502" s="13" t="s">
        <v>71</v>
      </c>
      <c r="AY502" s="229" t="s">
        <v>137</v>
      </c>
    </row>
    <row r="503" s="14" customFormat="1">
      <c r="A503" s="14"/>
      <c r="B503" s="230"/>
      <c r="C503" s="231"/>
      <c r="D503" s="221" t="s">
        <v>147</v>
      </c>
      <c r="E503" s="232" t="s">
        <v>19</v>
      </c>
      <c r="F503" s="233" t="s">
        <v>250</v>
      </c>
      <c r="G503" s="231"/>
      <c r="H503" s="234">
        <v>74.986999999999995</v>
      </c>
      <c r="I503" s="235"/>
      <c r="J503" s="231"/>
      <c r="K503" s="231"/>
      <c r="L503" s="236"/>
      <c r="M503" s="237"/>
      <c r="N503" s="238"/>
      <c r="O503" s="238"/>
      <c r="P503" s="238"/>
      <c r="Q503" s="238"/>
      <c r="R503" s="238"/>
      <c r="S503" s="238"/>
      <c r="T503" s="23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0" t="s">
        <v>147</v>
      </c>
      <c r="AU503" s="240" t="s">
        <v>145</v>
      </c>
      <c r="AV503" s="14" t="s">
        <v>145</v>
      </c>
      <c r="AW503" s="14" t="s">
        <v>33</v>
      </c>
      <c r="AX503" s="14" t="s">
        <v>71</v>
      </c>
      <c r="AY503" s="240" t="s">
        <v>137</v>
      </c>
    </row>
    <row r="504" s="15" customFormat="1">
      <c r="A504" s="15"/>
      <c r="B504" s="241"/>
      <c r="C504" s="242"/>
      <c r="D504" s="221" t="s">
        <v>147</v>
      </c>
      <c r="E504" s="243" t="s">
        <v>19</v>
      </c>
      <c r="F504" s="244" t="s">
        <v>188</v>
      </c>
      <c r="G504" s="242"/>
      <c r="H504" s="245">
        <v>331.01499999999999</v>
      </c>
      <c r="I504" s="246"/>
      <c r="J504" s="242"/>
      <c r="K504" s="242"/>
      <c r="L504" s="247"/>
      <c r="M504" s="248"/>
      <c r="N504" s="249"/>
      <c r="O504" s="249"/>
      <c r="P504" s="249"/>
      <c r="Q504" s="249"/>
      <c r="R504" s="249"/>
      <c r="S504" s="249"/>
      <c r="T504" s="25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1" t="s">
        <v>147</v>
      </c>
      <c r="AU504" s="251" t="s">
        <v>145</v>
      </c>
      <c r="AV504" s="15" t="s">
        <v>144</v>
      </c>
      <c r="AW504" s="15" t="s">
        <v>33</v>
      </c>
      <c r="AX504" s="15" t="s">
        <v>79</v>
      </c>
      <c r="AY504" s="251" t="s">
        <v>137</v>
      </c>
    </row>
    <row r="505" s="14" customFormat="1">
      <c r="A505" s="14"/>
      <c r="B505" s="230"/>
      <c r="C505" s="231"/>
      <c r="D505" s="221" t="s">
        <v>147</v>
      </c>
      <c r="E505" s="231"/>
      <c r="F505" s="233" t="s">
        <v>688</v>
      </c>
      <c r="G505" s="231"/>
      <c r="H505" s="234">
        <v>337.63499999999999</v>
      </c>
      <c r="I505" s="235"/>
      <c r="J505" s="231"/>
      <c r="K505" s="231"/>
      <c r="L505" s="236"/>
      <c r="M505" s="237"/>
      <c r="N505" s="238"/>
      <c r="O505" s="238"/>
      <c r="P505" s="238"/>
      <c r="Q505" s="238"/>
      <c r="R505" s="238"/>
      <c r="S505" s="238"/>
      <c r="T505" s="23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0" t="s">
        <v>147</v>
      </c>
      <c r="AU505" s="240" t="s">
        <v>145</v>
      </c>
      <c r="AV505" s="14" t="s">
        <v>145</v>
      </c>
      <c r="AW505" s="14" t="s">
        <v>4</v>
      </c>
      <c r="AX505" s="14" t="s">
        <v>79</v>
      </c>
      <c r="AY505" s="240" t="s">
        <v>137</v>
      </c>
    </row>
    <row r="506" s="2" customFormat="1" ht="21.75" customHeight="1">
      <c r="A506" s="40"/>
      <c r="B506" s="41"/>
      <c r="C506" s="252" t="s">
        <v>689</v>
      </c>
      <c r="D506" s="252" t="s">
        <v>208</v>
      </c>
      <c r="E506" s="253" t="s">
        <v>690</v>
      </c>
      <c r="F506" s="254" t="s">
        <v>691</v>
      </c>
      <c r="G506" s="255" t="s">
        <v>161</v>
      </c>
      <c r="H506" s="256">
        <v>33.764000000000003</v>
      </c>
      <c r="I506" s="257"/>
      <c r="J506" s="258">
        <f>ROUND(I506*H506,2)</f>
        <v>0</v>
      </c>
      <c r="K506" s="254" t="s">
        <v>143</v>
      </c>
      <c r="L506" s="259"/>
      <c r="M506" s="260" t="s">
        <v>19</v>
      </c>
      <c r="N506" s="261" t="s">
        <v>43</v>
      </c>
      <c r="O506" s="86"/>
      <c r="P506" s="215">
        <f>O506*H506</f>
        <v>0</v>
      </c>
      <c r="Q506" s="215">
        <v>0.025000000000000001</v>
      </c>
      <c r="R506" s="215">
        <f>Q506*H506</f>
        <v>0.84410000000000007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347</v>
      </c>
      <c r="AT506" s="217" t="s">
        <v>208</v>
      </c>
      <c r="AU506" s="217" t="s">
        <v>145</v>
      </c>
      <c r="AY506" s="19" t="s">
        <v>137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145</v>
      </c>
      <c r="BK506" s="218">
        <f>ROUND(I506*H506,2)</f>
        <v>0</v>
      </c>
      <c r="BL506" s="19" t="s">
        <v>229</v>
      </c>
      <c r="BM506" s="217" t="s">
        <v>692</v>
      </c>
    </row>
    <row r="507" s="13" customFormat="1">
      <c r="A507" s="13"/>
      <c r="B507" s="219"/>
      <c r="C507" s="220"/>
      <c r="D507" s="221" t="s">
        <v>147</v>
      </c>
      <c r="E507" s="222" t="s">
        <v>19</v>
      </c>
      <c r="F507" s="223" t="s">
        <v>490</v>
      </c>
      <c r="G507" s="220"/>
      <c r="H507" s="222" t="s">
        <v>19</v>
      </c>
      <c r="I507" s="224"/>
      <c r="J507" s="220"/>
      <c r="K507" s="220"/>
      <c r="L507" s="225"/>
      <c r="M507" s="226"/>
      <c r="N507" s="227"/>
      <c r="O507" s="227"/>
      <c r="P507" s="227"/>
      <c r="Q507" s="227"/>
      <c r="R507" s="227"/>
      <c r="S507" s="227"/>
      <c r="T507" s="22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29" t="s">
        <v>147</v>
      </c>
      <c r="AU507" s="229" t="s">
        <v>145</v>
      </c>
      <c r="AV507" s="13" t="s">
        <v>79</v>
      </c>
      <c r="AW507" s="13" t="s">
        <v>33</v>
      </c>
      <c r="AX507" s="13" t="s">
        <v>71</v>
      </c>
      <c r="AY507" s="229" t="s">
        <v>137</v>
      </c>
    </row>
    <row r="508" s="14" customFormat="1">
      <c r="A508" s="14"/>
      <c r="B508" s="230"/>
      <c r="C508" s="231"/>
      <c r="D508" s="221" t="s">
        <v>147</v>
      </c>
      <c r="E508" s="232" t="s">
        <v>19</v>
      </c>
      <c r="F508" s="233" t="s">
        <v>693</v>
      </c>
      <c r="G508" s="231"/>
      <c r="H508" s="234">
        <v>0.59999999999999998</v>
      </c>
      <c r="I508" s="235"/>
      <c r="J508" s="231"/>
      <c r="K508" s="231"/>
      <c r="L508" s="236"/>
      <c r="M508" s="237"/>
      <c r="N508" s="238"/>
      <c r="O508" s="238"/>
      <c r="P508" s="238"/>
      <c r="Q508" s="238"/>
      <c r="R508" s="238"/>
      <c r="S508" s="238"/>
      <c r="T508" s="23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0" t="s">
        <v>147</v>
      </c>
      <c r="AU508" s="240" t="s">
        <v>145</v>
      </c>
      <c r="AV508" s="14" t="s">
        <v>145</v>
      </c>
      <c r="AW508" s="14" t="s">
        <v>33</v>
      </c>
      <c r="AX508" s="14" t="s">
        <v>71</v>
      </c>
      <c r="AY508" s="240" t="s">
        <v>137</v>
      </c>
    </row>
    <row r="509" s="13" customFormat="1">
      <c r="A509" s="13"/>
      <c r="B509" s="219"/>
      <c r="C509" s="220"/>
      <c r="D509" s="221" t="s">
        <v>147</v>
      </c>
      <c r="E509" s="222" t="s">
        <v>19</v>
      </c>
      <c r="F509" s="223" t="s">
        <v>491</v>
      </c>
      <c r="G509" s="220"/>
      <c r="H509" s="222" t="s">
        <v>19</v>
      </c>
      <c r="I509" s="224"/>
      <c r="J509" s="220"/>
      <c r="K509" s="220"/>
      <c r="L509" s="225"/>
      <c r="M509" s="226"/>
      <c r="N509" s="227"/>
      <c r="O509" s="227"/>
      <c r="P509" s="227"/>
      <c r="Q509" s="227"/>
      <c r="R509" s="227"/>
      <c r="S509" s="227"/>
      <c r="T509" s="22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29" t="s">
        <v>147</v>
      </c>
      <c r="AU509" s="229" t="s">
        <v>145</v>
      </c>
      <c r="AV509" s="13" t="s">
        <v>79</v>
      </c>
      <c r="AW509" s="13" t="s">
        <v>33</v>
      </c>
      <c r="AX509" s="13" t="s">
        <v>71</v>
      </c>
      <c r="AY509" s="229" t="s">
        <v>137</v>
      </c>
    </row>
    <row r="510" s="14" customFormat="1">
      <c r="A510" s="14"/>
      <c r="B510" s="230"/>
      <c r="C510" s="231"/>
      <c r="D510" s="221" t="s">
        <v>147</v>
      </c>
      <c r="E510" s="232" t="s">
        <v>19</v>
      </c>
      <c r="F510" s="233" t="s">
        <v>694</v>
      </c>
      <c r="G510" s="231"/>
      <c r="H510" s="234">
        <v>25.003</v>
      </c>
      <c r="I510" s="235"/>
      <c r="J510" s="231"/>
      <c r="K510" s="231"/>
      <c r="L510" s="236"/>
      <c r="M510" s="237"/>
      <c r="N510" s="238"/>
      <c r="O510" s="238"/>
      <c r="P510" s="238"/>
      <c r="Q510" s="238"/>
      <c r="R510" s="238"/>
      <c r="S510" s="238"/>
      <c r="T510" s="23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0" t="s">
        <v>147</v>
      </c>
      <c r="AU510" s="240" t="s">
        <v>145</v>
      </c>
      <c r="AV510" s="14" t="s">
        <v>145</v>
      </c>
      <c r="AW510" s="14" t="s">
        <v>33</v>
      </c>
      <c r="AX510" s="14" t="s">
        <v>71</v>
      </c>
      <c r="AY510" s="240" t="s">
        <v>137</v>
      </c>
    </row>
    <row r="511" s="13" customFormat="1">
      <c r="A511" s="13"/>
      <c r="B511" s="219"/>
      <c r="C511" s="220"/>
      <c r="D511" s="221" t="s">
        <v>147</v>
      </c>
      <c r="E511" s="222" t="s">
        <v>19</v>
      </c>
      <c r="F511" s="223" t="s">
        <v>249</v>
      </c>
      <c r="G511" s="220"/>
      <c r="H511" s="222" t="s">
        <v>19</v>
      </c>
      <c r="I511" s="224"/>
      <c r="J511" s="220"/>
      <c r="K511" s="220"/>
      <c r="L511" s="225"/>
      <c r="M511" s="226"/>
      <c r="N511" s="227"/>
      <c r="O511" s="227"/>
      <c r="P511" s="227"/>
      <c r="Q511" s="227"/>
      <c r="R511" s="227"/>
      <c r="S511" s="227"/>
      <c r="T511" s="22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29" t="s">
        <v>147</v>
      </c>
      <c r="AU511" s="229" t="s">
        <v>145</v>
      </c>
      <c r="AV511" s="13" t="s">
        <v>79</v>
      </c>
      <c r="AW511" s="13" t="s">
        <v>33</v>
      </c>
      <c r="AX511" s="13" t="s">
        <v>71</v>
      </c>
      <c r="AY511" s="229" t="s">
        <v>137</v>
      </c>
    </row>
    <row r="512" s="14" customFormat="1">
      <c r="A512" s="14"/>
      <c r="B512" s="230"/>
      <c r="C512" s="231"/>
      <c r="D512" s="221" t="s">
        <v>147</v>
      </c>
      <c r="E512" s="232" t="s">
        <v>19</v>
      </c>
      <c r="F512" s="233" t="s">
        <v>695</v>
      </c>
      <c r="G512" s="231"/>
      <c r="H512" s="234">
        <v>7.4989999999999997</v>
      </c>
      <c r="I512" s="235"/>
      <c r="J512" s="231"/>
      <c r="K512" s="231"/>
      <c r="L512" s="236"/>
      <c r="M512" s="237"/>
      <c r="N512" s="238"/>
      <c r="O512" s="238"/>
      <c r="P512" s="238"/>
      <c r="Q512" s="238"/>
      <c r="R512" s="238"/>
      <c r="S512" s="238"/>
      <c r="T512" s="23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0" t="s">
        <v>147</v>
      </c>
      <c r="AU512" s="240" t="s">
        <v>145</v>
      </c>
      <c r="AV512" s="14" t="s">
        <v>145</v>
      </c>
      <c r="AW512" s="14" t="s">
        <v>33</v>
      </c>
      <c r="AX512" s="14" t="s">
        <v>71</v>
      </c>
      <c r="AY512" s="240" t="s">
        <v>137</v>
      </c>
    </row>
    <row r="513" s="15" customFormat="1">
      <c r="A513" s="15"/>
      <c r="B513" s="241"/>
      <c r="C513" s="242"/>
      <c r="D513" s="221" t="s">
        <v>147</v>
      </c>
      <c r="E513" s="243" t="s">
        <v>19</v>
      </c>
      <c r="F513" s="244" t="s">
        <v>188</v>
      </c>
      <c r="G513" s="242"/>
      <c r="H513" s="245">
        <v>33.101999999999997</v>
      </c>
      <c r="I513" s="246"/>
      <c r="J513" s="242"/>
      <c r="K513" s="242"/>
      <c r="L513" s="247"/>
      <c r="M513" s="248"/>
      <c r="N513" s="249"/>
      <c r="O513" s="249"/>
      <c r="P513" s="249"/>
      <c r="Q513" s="249"/>
      <c r="R513" s="249"/>
      <c r="S513" s="249"/>
      <c r="T513" s="25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51" t="s">
        <v>147</v>
      </c>
      <c r="AU513" s="251" t="s">
        <v>145</v>
      </c>
      <c r="AV513" s="15" t="s">
        <v>144</v>
      </c>
      <c r="AW513" s="15" t="s">
        <v>33</v>
      </c>
      <c r="AX513" s="15" t="s">
        <v>79</v>
      </c>
      <c r="AY513" s="251" t="s">
        <v>137</v>
      </c>
    </row>
    <row r="514" s="14" customFormat="1">
      <c r="A514" s="14"/>
      <c r="B514" s="230"/>
      <c r="C514" s="231"/>
      <c r="D514" s="221" t="s">
        <v>147</v>
      </c>
      <c r="E514" s="231"/>
      <c r="F514" s="233" t="s">
        <v>696</v>
      </c>
      <c r="G514" s="231"/>
      <c r="H514" s="234">
        <v>33.764000000000003</v>
      </c>
      <c r="I514" s="235"/>
      <c r="J514" s="231"/>
      <c r="K514" s="231"/>
      <c r="L514" s="236"/>
      <c r="M514" s="237"/>
      <c r="N514" s="238"/>
      <c r="O514" s="238"/>
      <c r="P514" s="238"/>
      <c r="Q514" s="238"/>
      <c r="R514" s="238"/>
      <c r="S514" s="238"/>
      <c r="T514" s="23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0" t="s">
        <v>147</v>
      </c>
      <c r="AU514" s="240" t="s">
        <v>145</v>
      </c>
      <c r="AV514" s="14" t="s">
        <v>145</v>
      </c>
      <c r="AW514" s="14" t="s">
        <v>4</v>
      </c>
      <c r="AX514" s="14" t="s">
        <v>79</v>
      </c>
      <c r="AY514" s="240" t="s">
        <v>137</v>
      </c>
    </row>
    <row r="515" s="2" customFormat="1">
      <c r="A515" s="40"/>
      <c r="B515" s="41"/>
      <c r="C515" s="206" t="s">
        <v>697</v>
      </c>
      <c r="D515" s="206" t="s">
        <v>139</v>
      </c>
      <c r="E515" s="207" t="s">
        <v>698</v>
      </c>
      <c r="F515" s="208" t="s">
        <v>699</v>
      </c>
      <c r="G515" s="209" t="s">
        <v>142</v>
      </c>
      <c r="H515" s="210">
        <v>58.32</v>
      </c>
      <c r="I515" s="211"/>
      <c r="J515" s="212">
        <f>ROUND(I515*H515,2)</f>
        <v>0</v>
      </c>
      <c r="K515" s="208" t="s">
        <v>143</v>
      </c>
      <c r="L515" s="46"/>
      <c r="M515" s="213" t="s">
        <v>19</v>
      </c>
      <c r="N515" s="214" t="s">
        <v>43</v>
      </c>
      <c r="O515" s="86"/>
      <c r="P515" s="215">
        <f>O515*H515</f>
        <v>0</v>
      </c>
      <c r="Q515" s="215">
        <v>0</v>
      </c>
      <c r="R515" s="215">
        <f>Q515*H515</f>
        <v>0</v>
      </c>
      <c r="S515" s="215">
        <v>0</v>
      </c>
      <c r="T515" s="21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7" t="s">
        <v>229</v>
      </c>
      <c r="AT515" s="217" t="s">
        <v>139</v>
      </c>
      <c r="AU515" s="217" t="s">
        <v>145</v>
      </c>
      <c r="AY515" s="19" t="s">
        <v>137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9" t="s">
        <v>145</v>
      </c>
      <c r="BK515" s="218">
        <f>ROUND(I515*H515,2)</f>
        <v>0</v>
      </c>
      <c r="BL515" s="19" t="s">
        <v>229</v>
      </c>
      <c r="BM515" s="217" t="s">
        <v>700</v>
      </c>
    </row>
    <row r="516" s="13" customFormat="1">
      <c r="A516" s="13"/>
      <c r="B516" s="219"/>
      <c r="C516" s="220"/>
      <c r="D516" s="221" t="s">
        <v>147</v>
      </c>
      <c r="E516" s="222" t="s">
        <v>19</v>
      </c>
      <c r="F516" s="223" t="s">
        <v>488</v>
      </c>
      <c r="G516" s="220"/>
      <c r="H516" s="222" t="s">
        <v>19</v>
      </c>
      <c r="I516" s="224"/>
      <c r="J516" s="220"/>
      <c r="K516" s="220"/>
      <c r="L516" s="225"/>
      <c r="M516" s="226"/>
      <c r="N516" s="227"/>
      <c r="O516" s="227"/>
      <c r="P516" s="227"/>
      <c r="Q516" s="227"/>
      <c r="R516" s="227"/>
      <c r="S516" s="227"/>
      <c r="T516" s="22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29" t="s">
        <v>147</v>
      </c>
      <c r="AU516" s="229" t="s">
        <v>145</v>
      </c>
      <c r="AV516" s="13" t="s">
        <v>79</v>
      </c>
      <c r="AW516" s="13" t="s">
        <v>33</v>
      </c>
      <c r="AX516" s="13" t="s">
        <v>71</v>
      </c>
      <c r="AY516" s="229" t="s">
        <v>137</v>
      </c>
    </row>
    <row r="517" s="14" customFormat="1">
      <c r="A517" s="14"/>
      <c r="B517" s="230"/>
      <c r="C517" s="231"/>
      <c r="D517" s="221" t="s">
        <v>147</v>
      </c>
      <c r="E517" s="232" t="s">
        <v>19</v>
      </c>
      <c r="F517" s="233" t="s">
        <v>489</v>
      </c>
      <c r="G517" s="231"/>
      <c r="H517" s="234">
        <v>58.32</v>
      </c>
      <c r="I517" s="235"/>
      <c r="J517" s="231"/>
      <c r="K517" s="231"/>
      <c r="L517" s="236"/>
      <c r="M517" s="237"/>
      <c r="N517" s="238"/>
      <c r="O517" s="238"/>
      <c r="P517" s="238"/>
      <c r="Q517" s="238"/>
      <c r="R517" s="238"/>
      <c r="S517" s="238"/>
      <c r="T517" s="23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0" t="s">
        <v>147</v>
      </c>
      <c r="AU517" s="240" t="s">
        <v>145</v>
      </c>
      <c r="AV517" s="14" t="s">
        <v>145</v>
      </c>
      <c r="AW517" s="14" t="s">
        <v>33</v>
      </c>
      <c r="AX517" s="14" t="s">
        <v>79</v>
      </c>
      <c r="AY517" s="240" t="s">
        <v>137</v>
      </c>
    </row>
    <row r="518" s="2" customFormat="1">
      <c r="A518" s="40"/>
      <c r="B518" s="41"/>
      <c r="C518" s="252" t="s">
        <v>701</v>
      </c>
      <c r="D518" s="252" t="s">
        <v>208</v>
      </c>
      <c r="E518" s="253" t="s">
        <v>702</v>
      </c>
      <c r="F518" s="254" t="s">
        <v>703</v>
      </c>
      <c r="G518" s="255" t="s">
        <v>142</v>
      </c>
      <c r="H518" s="256">
        <v>64.152000000000001</v>
      </c>
      <c r="I518" s="257"/>
      <c r="J518" s="258">
        <f>ROUND(I518*H518,2)</f>
        <v>0</v>
      </c>
      <c r="K518" s="254" t="s">
        <v>143</v>
      </c>
      <c r="L518" s="259"/>
      <c r="M518" s="260" t="s">
        <v>19</v>
      </c>
      <c r="N518" s="261" t="s">
        <v>43</v>
      </c>
      <c r="O518" s="86"/>
      <c r="P518" s="215">
        <f>O518*H518</f>
        <v>0</v>
      </c>
      <c r="Q518" s="215">
        <v>0.0028999999999999998</v>
      </c>
      <c r="R518" s="215">
        <f>Q518*H518</f>
        <v>0.18604079999999998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347</v>
      </c>
      <c r="AT518" s="217" t="s">
        <v>208</v>
      </c>
      <c r="AU518" s="217" t="s">
        <v>145</v>
      </c>
      <c r="AY518" s="19" t="s">
        <v>137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145</v>
      </c>
      <c r="BK518" s="218">
        <f>ROUND(I518*H518,2)</f>
        <v>0</v>
      </c>
      <c r="BL518" s="19" t="s">
        <v>229</v>
      </c>
      <c r="BM518" s="217" t="s">
        <v>704</v>
      </c>
    </row>
    <row r="519" s="14" customFormat="1">
      <c r="A519" s="14"/>
      <c r="B519" s="230"/>
      <c r="C519" s="231"/>
      <c r="D519" s="221" t="s">
        <v>147</v>
      </c>
      <c r="E519" s="231"/>
      <c r="F519" s="233" t="s">
        <v>705</v>
      </c>
      <c r="G519" s="231"/>
      <c r="H519" s="234">
        <v>64.152000000000001</v>
      </c>
      <c r="I519" s="235"/>
      <c r="J519" s="231"/>
      <c r="K519" s="231"/>
      <c r="L519" s="236"/>
      <c r="M519" s="237"/>
      <c r="N519" s="238"/>
      <c r="O519" s="238"/>
      <c r="P519" s="238"/>
      <c r="Q519" s="238"/>
      <c r="R519" s="238"/>
      <c r="S519" s="238"/>
      <c r="T519" s="23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0" t="s">
        <v>147</v>
      </c>
      <c r="AU519" s="240" t="s">
        <v>145</v>
      </c>
      <c r="AV519" s="14" t="s">
        <v>145</v>
      </c>
      <c r="AW519" s="14" t="s">
        <v>4</v>
      </c>
      <c r="AX519" s="14" t="s">
        <v>79</v>
      </c>
      <c r="AY519" s="240" t="s">
        <v>137</v>
      </c>
    </row>
    <row r="520" s="2" customFormat="1">
      <c r="A520" s="40"/>
      <c r="B520" s="41"/>
      <c r="C520" s="206" t="s">
        <v>706</v>
      </c>
      <c r="D520" s="206" t="s">
        <v>139</v>
      </c>
      <c r="E520" s="207" t="s">
        <v>707</v>
      </c>
      <c r="F520" s="208" t="s">
        <v>708</v>
      </c>
      <c r="G520" s="209" t="s">
        <v>580</v>
      </c>
      <c r="H520" s="210">
        <v>3.056</v>
      </c>
      <c r="I520" s="211"/>
      <c r="J520" s="212">
        <f>ROUND(I520*H520,2)</f>
        <v>0</v>
      </c>
      <c r="K520" s="208" t="s">
        <v>143</v>
      </c>
      <c r="L520" s="46"/>
      <c r="M520" s="213" t="s">
        <v>19</v>
      </c>
      <c r="N520" s="214" t="s">
        <v>43</v>
      </c>
      <c r="O520" s="86"/>
      <c r="P520" s="215">
        <f>O520*H520</f>
        <v>0</v>
      </c>
      <c r="Q520" s="215">
        <v>0</v>
      </c>
      <c r="R520" s="215">
        <f>Q520*H520</f>
        <v>0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229</v>
      </c>
      <c r="AT520" s="217" t="s">
        <v>139</v>
      </c>
      <c r="AU520" s="217" t="s">
        <v>145</v>
      </c>
      <c r="AY520" s="19" t="s">
        <v>137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145</v>
      </c>
      <c r="BK520" s="218">
        <f>ROUND(I520*H520,2)</f>
        <v>0</v>
      </c>
      <c r="BL520" s="19" t="s">
        <v>229</v>
      </c>
      <c r="BM520" s="217" t="s">
        <v>709</v>
      </c>
    </row>
    <row r="521" s="12" customFormat="1" ht="22.8" customHeight="1">
      <c r="A521" s="12"/>
      <c r="B521" s="190"/>
      <c r="C521" s="191"/>
      <c r="D521" s="192" t="s">
        <v>70</v>
      </c>
      <c r="E521" s="204" t="s">
        <v>710</v>
      </c>
      <c r="F521" s="204" t="s">
        <v>711</v>
      </c>
      <c r="G521" s="191"/>
      <c r="H521" s="191"/>
      <c r="I521" s="194"/>
      <c r="J521" s="205">
        <f>BK521</f>
        <v>0</v>
      </c>
      <c r="K521" s="191"/>
      <c r="L521" s="196"/>
      <c r="M521" s="197"/>
      <c r="N521" s="198"/>
      <c r="O521" s="198"/>
      <c r="P521" s="199">
        <f>SUM(P522:P528)</f>
        <v>0</v>
      </c>
      <c r="Q521" s="198"/>
      <c r="R521" s="199">
        <f>SUM(R522:R528)</f>
        <v>0.0044549999999999998</v>
      </c>
      <c r="S521" s="198"/>
      <c r="T521" s="200">
        <f>SUM(T522:T528)</f>
        <v>0.020109999999999999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1" t="s">
        <v>145</v>
      </c>
      <c r="AT521" s="202" t="s">
        <v>70</v>
      </c>
      <c r="AU521" s="202" t="s">
        <v>79</v>
      </c>
      <c r="AY521" s="201" t="s">
        <v>137</v>
      </c>
      <c r="BK521" s="203">
        <f>SUM(BK522:BK528)</f>
        <v>0</v>
      </c>
    </row>
    <row r="522" s="2" customFormat="1">
      <c r="A522" s="40"/>
      <c r="B522" s="41"/>
      <c r="C522" s="206" t="s">
        <v>712</v>
      </c>
      <c r="D522" s="206" t="s">
        <v>139</v>
      </c>
      <c r="E522" s="207" t="s">
        <v>713</v>
      </c>
      <c r="F522" s="208" t="s">
        <v>714</v>
      </c>
      <c r="G522" s="209" t="s">
        <v>334</v>
      </c>
      <c r="H522" s="210">
        <v>1</v>
      </c>
      <c r="I522" s="211"/>
      <c r="J522" s="212">
        <f>ROUND(I522*H522,2)</f>
        <v>0</v>
      </c>
      <c r="K522" s="208" t="s">
        <v>143</v>
      </c>
      <c r="L522" s="46"/>
      <c r="M522" s="213" t="s">
        <v>19</v>
      </c>
      <c r="N522" s="214" t="s">
        <v>43</v>
      </c>
      <c r="O522" s="86"/>
      <c r="P522" s="215">
        <f>O522*H522</f>
        <v>0</v>
      </c>
      <c r="Q522" s="215">
        <v>0.0020249999999999999</v>
      </c>
      <c r="R522" s="215">
        <f>Q522*H522</f>
        <v>0.0020249999999999999</v>
      </c>
      <c r="S522" s="215">
        <v>0</v>
      </c>
      <c r="T522" s="216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7" t="s">
        <v>229</v>
      </c>
      <c r="AT522" s="217" t="s">
        <v>139</v>
      </c>
      <c r="AU522" s="217" t="s">
        <v>145</v>
      </c>
      <c r="AY522" s="19" t="s">
        <v>137</v>
      </c>
      <c r="BE522" s="218">
        <f>IF(N522="základní",J522,0)</f>
        <v>0</v>
      </c>
      <c r="BF522" s="218">
        <f>IF(N522="snížená",J522,0)</f>
        <v>0</v>
      </c>
      <c r="BG522" s="218">
        <f>IF(N522="zákl. přenesená",J522,0)</f>
        <v>0</v>
      </c>
      <c r="BH522" s="218">
        <f>IF(N522="sníž. přenesená",J522,0)</f>
        <v>0</v>
      </c>
      <c r="BI522" s="218">
        <f>IF(N522="nulová",J522,0)</f>
        <v>0</v>
      </c>
      <c r="BJ522" s="19" t="s">
        <v>145</v>
      </c>
      <c r="BK522" s="218">
        <f>ROUND(I522*H522,2)</f>
        <v>0</v>
      </c>
      <c r="BL522" s="19" t="s">
        <v>229</v>
      </c>
      <c r="BM522" s="217" t="s">
        <v>715</v>
      </c>
    </row>
    <row r="523" s="2" customFormat="1">
      <c r="A523" s="40"/>
      <c r="B523" s="41"/>
      <c r="C523" s="206" t="s">
        <v>716</v>
      </c>
      <c r="D523" s="206" t="s">
        <v>139</v>
      </c>
      <c r="E523" s="207" t="s">
        <v>717</v>
      </c>
      <c r="F523" s="208" t="s">
        <v>718</v>
      </c>
      <c r="G523" s="209" t="s">
        <v>719</v>
      </c>
      <c r="H523" s="210">
        <v>1</v>
      </c>
      <c r="I523" s="211"/>
      <c r="J523" s="212">
        <f>ROUND(I523*H523,2)</f>
        <v>0</v>
      </c>
      <c r="K523" s="208" t="s">
        <v>143</v>
      </c>
      <c r="L523" s="46"/>
      <c r="M523" s="213" t="s">
        <v>19</v>
      </c>
      <c r="N523" s="214" t="s">
        <v>43</v>
      </c>
      <c r="O523" s="86"/>
      <c r="P523" s="215">
        <f>O523*H523</f>
        <v>0</v>
      </c>
      <c r="Q523" s="215">
        <v>0</v>
      </c>
      <c r="R523" s="215">
        <f>Q523*H523</f>
        <v>0</v>
      </c>
      <c r="S523" s="215">
        <v>0.020109999999999999</v>
      </c>
      <c r="T523" s="216">
        <f>S523*H523</f>
        <v>0.020109999999999999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229</v>
      </c>
      <c r="AT523" s="217" t="s">
        <v>139</v>
      </c>
      <c r="AU523" s="217" t="s">
        <v>145</v>
      </c>
      <c r="AY523" s="19" t="s">
        <v>137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145</v>
      </c>
      <c r="BK523" s="218">
        <f>ROUND(I523*H523,2)</f>
        <v>0</v>
      </c>
      <c r="BL523" s="19" t="s">
        <v>229</v>
      </c>
      <c r="BM523" s="217" t="s">
        <v>720</v>
      </c>
    </row>
    <row r="524" s="13" customFormat="1">
      <c r="A524" s="13"/>
      <c r="B524" s="219"/>
      <c r="C524" s="220"/>
      <c r="D524" s="221" t="s">
        <v>147</v>
      </c>
      <c r="E524" s="222" t="s">
        <v>19</v>
      </c>
      <c r="F524" s="223" t="s">
        <v>721</v>
      </c>
      <c r="G524" s="220"/>
      <c r="H524" s="222" t="s">
        <v>19</v>
      </c>
      <c r="I524" s="224"/>
      <c r="J524" s="220"/>
      <c r="K524" s="220"/>
      <c r="L524" s="225"/>
      <c r="M524" s="226"/>
      <c r="N524" s="227"/>
      <c r="O524" s="227"/>
      <c r="P524" s="227"/>
      <c r="Q524" s="227"/>
      <c r="R524" s="227"/>
      <c r="S524" s="227"/>
      <c r="T524" s="22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29" t="s">
        <v>147</v>
      </c>
      <c r="AU524" s="229" t="s">
        <v>145</v>
      </c>
      <c r="AV524" s="13" t="s">
        <v>79</v>
      </c>
      <c r="AW524" s="13" t="s">
        <v>33</v>
      </c>
      <c r="AX524" s="13" t="s">
        <v>71</v>
      </c>
      <c r="AY524" s="229" t="s">
        <v>137</v>
      </c>
    </row>
    <row r="525" s="14" customFormat="1">
      <c r="A525" s="14"/>
      <c r="B525" s="230"/>
      <c r="C525" s="231"/>
      <c r="D525" s="221" t="s">
        <v>147</v>
      </c>
      <c r="E525" s="232" t="s">
        <v>19</v>
      </c>
      <c r="F525" s="233" t="s">
        <v>79</v>
      </c>
      <c r="G525" s="231"/>
      <c r="H525" s="234">
        <v>1</v>
      </c>
      <c r="I525" s="235"/>
      <c r="J525" s="231"/>
      <c r="K525" s="231"/>
      <c r="L525" s="236"/>
      <c r="M525" s="237"/>
      <c r="N525" s="238"/>
      <c r="O525" s="238"/>
      <c r="P525" s="238"/>
      <c r="Q525" s="238"/>
      <c r="R525" s="238"/>
      <c r="S525" s="238"/>
      <c r="T525" s="23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0" t="s">
        <v>147</v>
      </c>
      <c r="AU525" s="240" t="s">
        <v>145</v>
      </c>
      <c r="AV525" s="14" t="s">
        <v>145</v>
      </c>
      <c r="AW525" s="14" t="s">
        <v>33</v>
      </c>
      <c r="AX525" s="14" t="s">
        <v>79</v>
      </c>
      <c r="AY525" s="240" t="s">
        <v>137</v>
      </c>
    </row>
    <row r="526" s="2" customFormat="1">
      <c r="A526" s="40"/>
      <c r="B526" s="41"/>
      <c r="C526" s="206" t="s">
        <v>722</v>
      </c>
      <c r="D526" s="206" t="s">
        <v>139</v>
      </c>
      <c r="E526" s="207" t="s">
        <v>723</v>
      </c>
      <c r="F526" s="208" t="s">
        <v>724</v>
      </c>
      <c r="G526" s="209" t="s">
        <v>719</v>
      </c>
      <c r="H526" s="210">
        <v>1</v>
      </c>
      <c r="I526" s="211"/>
      <c r="J526" s="212">
        <f>ROUND(I526*H526,2)</f>
        <v>0</v>
      </c>
      <c r="K526" s="208" t="s">
        <v>143</v>
      </c>
      <c r="L526" s="46"/>
      <c r="M526" s="213" t="s">
        <v>19</v>
      </c>
      <c r="N526" s="214" t="s">
        <v>43</v>
      </c>
      <c r="O526" s="86"/>
      <c r="P526" s="215">
        <f>O526*H526</f>
        <v>0</v>
      </c>
      <c r="Q526" s="215">
        <v>0.0024299999999999999</v>
      </c>
      <c r="R526" s="215">
        <f>Q526*H526</f>
        <v>0.0024299999999999999</v>
      </c>
      <c r="S526" s="215">
        <v>0</v>
      </c>
      <c r="T526" s="216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229</v>
      </c>
      <c r="AT526" s="217" t="s">
        <v>139</v>
      </c>
      <c r="AU526" s="217" t="s">
        <v>145</v>
      </c>
      <c r="AY526" s="19" t="s">
        <v>137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145</v>
      </c>
      <c r="BK526" s="218">
        <f>ROUND(I526*H526,2)</f>
        <v>0</v>
      </c>
      <c r="BL526" s="19" t="s">
        <v>229</v>
      </c>
      <c r="BM526" s="217" t="s">
        <v>725</v>
      </c>
    </row>
    <row r="527" s="13" customFormat="1">
      <c r="A527" s="13"/>
      <c r="B527" s="219"/>
      <c r="C527" s="220"/>
      <c r="D527" s="221" t="s">
        <v>147</v>
      </c>
      <c r="E527" s="222" t="s">
        <v>19</v>
      </c>
      <c r="F527" s="223" t="s">
        <v>721</v>
      </c>
      <c r="G527" s="220"/>
      <c r="H527" s="222" t="s">
        <v>19</v>
      </c>
      <c r="I527" s="224"/>
      <c r="J527" s="220"/>
      <c r="K527" s="220"/>
      <c r="L527" s="225"/>
      <c r="M527" s="226"/>
      <c r="N527" s="227"/>
      <c r="O527" s="227"/>
      <c r="P527" s="227"/>
      <c r="Q527" s="227"/>
      <c r="R527" s="227"/>
      <c r="S527" s="227"/>
      <c r="T527" s="22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29" t="s">
        <v>147</v>
      </c>
      <c r="AU527" s="229" t="s">
        <v>145</v>
      </c>
      <c r="AV527" s="13" t="s">
        <v>79</v>
      </c>
      <c r="AW527" s="13" t="s">
        <v>33</v>
      </c>
      <c r="AX527" s="13" t="s">
        <v>71</v>
      </c>
      <c r="AY527" s="229" t="s">
        <v>137</v>
      </c>
    </row>
    <row r="528" s="14" customFormat="1">
      <c r="A528" s="14"/>
      <c r="B528" s="230"/>
      <c r="C528" s="231"/>
      <c r="D528" s="221" t="s">
        <v>147</v>
      </c>
      <c r="E528" s="232" t="s">
        <v>19</v>
      </c>
      <c r="F528" s="233" t="s">
        <v>79</v>
      </c>
      <c r="G528" s="231"/>
      <c r="H528" s="234">
        <v>1</v>
      </c>
      <c r="I528" s="235"/>
      <c r="J528" s="231"/>
      <c r="K528" s="231"/>
      <c r="L528" s="236"/>
      <c r="M528" s="237"/>
      <c r="N528" s="238"/>
      <c r="O528" s="238"/>
      <c r="P528" s="238"/>
      <c r="Q528" s="238"/>
      <c r="R528" s="238"/>
      <c r="S528" s="238"/>
      <c r="T528" s="23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0" t="s">
        <v>147</v>
      </c>
      <c r="AU528" s="240" t="s">
        <v>145</v>
      </c>
      <c r="AV528" s="14" t="s">
        <v>145</v>
      </c>
      <c r="AW528" s="14" t="s">
        <v>33</v>
      </c>
      <c r="AX528" s="14" t="s">
        <v>79</v>
      </c>
      <c r="AY528" s="240" t="s">
        <v>137</v>
      </c>
    </row>
    <row r="529" s="12" customFormat="1" ht="22.8" customHeight="1">
      <c r="A529" s="12"/>
      <c r="B529" s="190"/>
      <c r="C529" s="191"/>
      <c r="D529" s="192" t="s">
        <v>70</v>
      </c>
      <c r="E529" s="204" t="s">
        <v>726</v>
      </c>
      <c r="F529" s="204" t="s">
        <v>727</v>
      </c>
      <c r="G529" s="191"/>
      <c r="H529" s="191"/>
      <c r="I529" s="194"/>
      <c r="J529" s="205">
        <f>BK529</f>
        <v>0</v>
      </c>
      <c r="K529" s="191"/>
      <c r="L529" s="196"/>
      <c r="M529" s="197"/>
      <c r="N529" s="198"/>
      <c r="O529" s="198"/>
      <c r="P529" s="199">
        <f>SUM(P530:P557)</f>
        <v>0</v>
      </c>
      <c r="Q529" s="198"/>
      <c r="R529" s="199">
        <f>SUM(R530:R557)</f>
        <v>1.402552976855</v>
      </c>
      <c r="S529" s="198"/>
      <c r="T529" s="200">
        <f>SUM(T530:T557)</f>
        <v>0</v>
      </c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R529" s="201" t="s">
        <v>145</v>
      </c>
      <c r="AT529" s="202" t="s">
        <v>70</v>
      </c>
      <c r="AU529" s="202" t="s">
        <v>79</v>
      </c>
      <c r="AY529" s="201" t="s">
        <v>137</v>
      </c>
      <c r="BK529" s="203">
        <f>SUM(BK530:BK557)</f>
        <v>0</v>
      </c>
    </row>
    <row r="530" s="2" customFormat="1" ht="44.25" customHeight="1">
      <c r="A530" s="40"/>
      <c r="B530" s="41"/>
      <c r="C530" s="206" t="s">
        <v>728</v>
      </c>
      <c r="D530" s="206" t="s">
        <v>139</v>
      </c>
      <c r="E530" s="207" t="s">
        <v>729</v>
      </c>
      <c r="F530" s="208" t="s">
        <v>730</v>
      </c>
      <c r="G530" s="209" t="s">
        <v>142</v>
      </c>
      <c r="H530" s="210">
        <v>83.439999999999998</v>
      </c>
      <c r="I530" s="211"/>
      <c r="J530" s="212">
        <f>ROUND(I530*H530,2)</f>
        <v>0</v>
      </c>
      <c r="K530" s="208" t="s">
        <v>143</v>
      </c>
      <c r="L530" s="46"/>
      <c r="M530" s="213" t="s">
        <v>19</v>
      </c>
      <c r="N530" s="214" t="s">
        <v>43</v>
      </c>
      <c r="O530" s="86"/>
      <c r="P530" s="215">
        <f>O530*H530</f>
        <v>0</v>
      </c>
      <c r="Q530" s="215">
        <v>0.011516500000000001</v>
      </c>
      <c r="R530" s="215">
        <f>Q530*H530</f>
        <v>0.96093676000000006</v>
      </c>
      <c r="S530" s="215">
        <v>0</v>
      </c>
      <c r="T530" s="21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229</v>
      </c>
      <c r="AT530" s="217" t="s">
        <v>139</v>
      </c>
      <c r="AU530" s="217" t="s">
        <v>145</v>
      </c>
      <c r="AY530" s="19" t="s">
        <v>137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9" t="s">
        <v>145</v>
      </c>
      <c r="BK530" s="218">
        <f>ROUND(I530*H530,2)</f>
        <v>0</v>
      </c>
      <c r="BL530" s="19" t="s">
        <v>229</v>
      </c>
      <c r="BM530" s="217" t="s">
        <v>731</v>
      </c>
    </row>
    <row r="531" s="13" customFormat="1">
      <c r="A531" s="13"/>
      <c r="B531" s="219"/>
      <c r="C531" s="220"/>
      <c r="D531" s="221" t="s">
        <v>147</v>
      </c>
      <c r="E531" s="222" t="s">
        <v>19</v>
      </c>
      <c r="F531" s="223" t="s">
        <v>732</v>
      </c>
      <c r="G531" s="220"/>
      <c r="H531" s="222" t="s">
        <v>19</v>
      </c>
      <c r="I531" s="224"/>
      <c r="J531" s="220"/>
      <c r="K531" s="220"/>
      <c r="L531" s="225"/>
      <c r="M531" s="226"/>
      <c r="N531" s="227"/>
      <c r="O531" s="227"/>
      <c r="P531" s="227"/>
      <c r="Q531" s="227"/>
      <c r="R531" s="227"/>
      <c r="S531" s="227"/>
      <c r="T531" s="22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29" t="s">
        <v>147</v>
      </c>
      <c r="AU531" s="229" t="s">
        <v>145</v>
      </c>
      <c r="AV531" s="13" t="s">
        <v>79</v>
      </c>
      <c r="AW531" s="13" t="s">
        <v>33</v>
      </c>
      <c r="AX531" s="13" t="s">
        <v>71</v>
      </c>
      <c r="AY531" s="229" t="s">
        <v>137</v>
      </c>
    </row>
    <row r="532" s="13" customFormat="1">
      <c r="A532" s="13"/>
      <c r="B532" s="219"/>
      <c r="C532" s="220"/>
      <c r="D532" s="221" t="s">
        <v>147</v>
      </c>
      <c r="E532" s="222" t="s">
        <v>19</v>
      </c>
      <c r="F532" s="223" t="s">
        <v>552</v>
      </c>
      <c r="G532" s="220"/>
      <c r="H532" s="222" t="s">
        <v>19</v>
      </c>
      <c r="I532" s="224"/>
      <c r="J532" s="220"/>
      <c r="K532" s="220"/>
      <c r="L532" s="225"/>
      <c r="M532" s="226"/>
      <c r="N532" s="227"/>
      <c r="O532" s="227"/>
      <c r="P532" s="227"/>
      <c r="Q532" s="227"/>
      <c r="R532" s="227"/>
      <c r="S532" s="227"/>
      <c r="T532" s="22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29" t="s">
        <v>147</v>
      </c>
      <c r="AU532" s="229" t="s">
        <v>145</v>
      </c>
      <c r="AV532" s="13" t="s">
        <v>79</v>
      </c>
      <c r="AW532" s="13" t="s">
        <v>33</v>
      </c>
      <c r="AX532" s="13" t="s">
        <v>71</v>
      </c>
      <c r="AY532" s="229" t="s">
        <v>137</v>
      </c>
    </row>
    <row r="533" s="14" customFormat="1">
      <c r="A533" s="14"/>
      <c r="B533" s="230"/>
      <c r="C533" s="231"/>
      <c r="D533" s="221" t="s">
        <v>147</v>
      </c>
      <c r="E533" s="232" t="s">
        <v>19</v>
      </c>
      <c r="F533" s="233" t="s">
        <v>733</v>
      </c>
      <c r="G533" s="231"/>
      <c r="H533" s="234">
        <v>66.359999999999999</v>
      </c>
      <c r="I533" s="235"/>
      <c r="J533" s="231"/>
      <c r="K533" s="231"/>
      <c r="L533" s="236"/>
      <c r="M533" s="237"/>
      <c r="N533" s="238"/>
      <c r="O533" s="238"/>
      <c r="P533" s="238"/>
      <c r="Q533" s="238"/>
      <c r="R533" s="238"/>
      <c r="S533" s="238"/>
      <c r="T533" s="23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0" t="s">
        <v>147</v>
      </c>
      <c r="AU533" s="240" t="s">
        <v>145</v>
      </c>
      <c r="AV533" s="14" t="s">
        <v>145</v>
      </c>
      <c r="AW533" s="14" t="s">
        <v>33</v>
      </c>
      <c r="AX533" s="14" t="s">
        <v>71</v>
      </c>
      <c r="AY533" s="240" t="s">
        <v>137</v>
      </c>
    </row>
    <row r="534" s="13" customFormat="1">
      <c r="A534" s="13"/>
      <c r="B534" s="219"/>
      <c r="C534" s="220"/>
      <c r="D534" s="221" t="s">
        <v>147</v>
      </c>
      <c r="E534" s="222" t="s">
        <v>19</v>
      </c>
      <c r="F534" s="223" t="s">
        <v>554</v>
      </c>
      <c r="G534" s="220"/>
      <c r="H534" s="222" t="s">
        <v>19</v>
      </c>
      <c r="I534" s="224"/>
      <c r="J534" s="220"/>
      <c r="K534" s="220"/>
      <c r="L534" s="225"/>
      <c r="M534" s="226"/>
      <c r="N534" s="227"/>
      <c r="O534" s="227"/>
      <c r="P534" s="227"/>
      <c r="Q534" s="227"/>
      <c r="R534" s="227"/>
      <c r="S534" s="227"/>
      <c r="T534" s="22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29" t="s">
        <v>147</v>
      </c>
      <c r="AU534" s="229" t="s">
        <v>145</v>
      </c>
      <c r="AV534" s="13" t="s">
        <v>79</v>
      </c>
      <c r="AW534" s="13" t="s">
        <v>33</v>
      </c>
      <c r="AX534" s="13" t="s">
        <v>71</v>
      </c>
      <c r="AY534" s="229" t="s">
        <v>137</v>
      </c>
    </row>
    <row r="535" s="14" customFormat="1">
      <c r="A535" s="14"/>
      <c r="B535" s="230"/>
      <c r="C535" s="231"/>
      <c r="D535" s="221" t="s">
        <v>147</v>
      </c>
      <c r="E535" s="232" t="s">
        <v>19</v>
      </c>
      <c r="F535" s="233" t="s">
        <v>734</v>
      </c>
      <c r="G535" s="231"/>
      <c r="H535" s="234">
        <v>17.079999999999998</v>
      </c>
      <c r="I535" s="235"/>
      <c r="J535" s="231"/>
      <c r="K535" s="231"/>
      <c r="L535" s="236"/>
      <c r="M535" s="237"/>
      <c r="N535" s="238"/>
      <c r="O535" s="238"/>
      <c r="P535" s="238"/>
      <c r="Q535" s="238"/>
      <c r="R535" s="238"/>
      <c r="S535" s="238"/>
      <c r="T535" s="23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0" t="s">
        <v>147</v>
      </c>
      <c r="AU535" s="240" t="s">
        <v>145</v>
      </c>
      <c r="AV535" s="14" t="s">
        <v>145</v>
      </c>
      <c r="AW535" s="14" t="s">
        <v>33</v>
      </c>
      <c r="AX535" s="14" t="s">
        <v>71</v>
      </c>
      <c r="AY535" s="240" t="s">
        <v>137</v>
      </c>
    </row>
    <row r="536" s="15" customFormat="1">
      <c r="A536" s="15"/>
      <c r="B536" s="241"/>
      <c r="C536" s="242"/>
      <c r="D536" s="221" t="s">
        <v>147</v>
      </c>
      <c r="E536" s="243" t="s">
        <v>19</v>
      </c>
      <c r="F536" s="244" t="s">
        <v>188</v>
      </c>
      <c r="G536" s="242"/>
      <c r="H536" s="245">
        <v>83.439999999999998</v>
      </c>
      <c r="I536" s="246"/>
      <c r="J536" s="242"/>
      <c r="K536" s="242"/>
      <c r="L536" s="247"/>
      <c r="M536" s="248"/>
      <c r="N536" s="249"/>
      <c r="O536" s="249"/>
      <c r="P536" s="249"/>
      <c r="Q536" s="249"/>
      <c r="R536" s="249"/>
      <c r="S536" s="249"/>
      <c r="T536" s="250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1" t="s">
        <v>147</v>
      </c>
      <c r="AU536" s="251" t="s">
        <v>145</v>
      </c>
      <c r="AV536" s="15" t="s">
        <v>144</v>
      </c>
      <c r="AW536" s="15" t="s">
        <v>33</v>
      </c>
      <c r="AX536" s="15" t="s">
        <v>79</v>
      </c>
      <c r="AY536" s="251" t="s">
        <v>137</v>
      </c>
    </row>
    <row r="537" s="2" customFormat="1">
      <c r="A537" s="40"/>
      <c r="B537" s="41"/>
      <c r="C537" s="206" t="s">
        <v>735</v>
      </c>
      <c r="D537" s="206" t="s">
        <v>139</v>
      </c>
      <c r="E537" s="207" t="s">
        <v>736</v>
      </c>
      <c r="F537" s="208" t="s">
        <v>737</v>
      </c>
      <c r="G537" s="209" t="s">
        <v>334</v>
      </c>
      <c r="H537" s="210">
        <v>166.88</v>
      </c>
      <c r="I537" s="211"/>
      <c r="J537" s="212">
        <f>ROUND(I537*H537,2)</f>
        <v>0</v>
      </c>
      <c r="K537" s="208" t="s">
        <v>143</v>
      </c>
      <c r="L537" s="46"/>
      <c r="M537" s="213" t="s">
        <v>19</v>
      </c>
      <c r="N537" s="214" t="s">
        <v>43</v>
      </c>
      <c r="O537" s="86"/>
      <c r="P537" s="215">
        <f>O537*H537</f>
        <v>0</v>
      </c>
      <c r="Q537" s="215">
        <v>0</v>
      </c>
      <c r="R537" s="215">
        <f>Q537*H537</f>
        <v>0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229</v>
      </c>
      <c r="AT537" s="217" t="s">
        <v>139</v>
      </c>
      <c r="AU537" s="217" t="s">
        <v>145</v>
      </c>
      <c r="AY537" s="19" t="s">
        <v>137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145</v>
      </c>
      <c r="BK537" s="218">
        <f>ROUND(I537*H537,2)</f>
        <v>0</v>
      </c>
      <c r="BL537" s="19" t="s">
        <v>229</v>
      </c>
      <c r="BM537" s="217" t="s">
        <v>738</v>
      </c>
    </row>
    <row r="538" s="13" customFormat="1">
      <c r="A538" s="13"/>
      <c r="B538" s="219"/>
      <c r="C538" s="220"/>
      <c r="D538" s="221" t="s">
        <v>147</v>
      </c>
      <c r="E538" s="222" t="s">
        <v>19</v>
      </c>
      <c r="F538" s="223" t="s">
        <v>732</v>
      </c>
      <c r="G538" s="220"/>
      <c r="H538" s="222" t="s">
        <v>19</v>
      </c>
      <c r="I538" s="224"/>
      <c r="J538" s="220"/>
      <c r="K538" s="220"/>
      <c r="L538" s="225"/>
      <c r="M538" s="226"/>
      <c r="N538" s="227"/>
      <c r="O538" s="227"/>
      <c r="P538" s="227"/>
      <c r="Q538" s="227"/>
      <c r="R538" s="227"/>
      <c r="S538" s="227"/>
      <c r="T538" s="22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29" t="s">
        <v>147</v>
      </c>
      <c r="AU538" s="229" t="s">
        <v>145</v>
      </c>
      <c r="AV538" s="13" t="s">
        <v>79</v>
      </c>
      <c r="AW538" s="13" t="s">
        <v>33</v>
      </c>
      <c r="AX538" s="13" t="s">
        <v>71</v>
      </c>
      <c r="AY538" s="229" t="s">
        <v>137</v>
      </c>
    </row>
    <row r="539" s="13" customFormat="1">
      <c r="A539" s="13"/>
      <c r="B539" s="219"/>
      <c r="C539" s="220"/>
      <c r="D539" s="221" t="s">
        <v>147</v>
      </c>
      <c r="E539" s="222" t="s">
        <v>19</v>
      </c>
      <c r="F539" s="223" t="s">
        <v>552</v>
      </c>
      <c r="G539" s="220"/>
      <c r="H539" s="222" t="s">
        <v>19</v>
      </c>
      <c r="I539" s="224"/>
      <c r="J539" s="220"/>
      <c r="K539" s="220"/>
      <c r="L539" s="225"/>
      <c r="M539" s="226"/>
      <c r="N539" s="227"/>
      <c r="O539" s="227"/>
      <c r="P539" s="227"/>
      <c r="Q539" s="227"/>
      <c r="R539" s="227"/>
      <c r="S539" s="227"/>
      <c r="T539" s="22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29" t="s">
        <v>147</v>
      </c>
      <c r="AU539" s="229" t="s">
        <v>145</v>
      </c>
      <c r="AV539" s="13" t="s">
        <v>79</v>
      </c>
      <c r="AW539" s="13" t="s">
        <v>33</v>
      </c>
      <c r="AX539" s="13" t="s">
        <v>71</v>
      </c>
      <c r="AY539" s="229" t="s">
        <v>137</v>
      </c>
    </row>
    <row r="540" s="14" customFormat="1">
      <c r="A540" s="14"/>
      <c r="B540" s="230"/>
      <c r="C540" s="231"/>
      <c r="D540" s="221" t="s">
        <v>147</v>
      </c>
      <c r="E540" s="232" t="s">
        <v>19</v>
      </c>
      <c r="F540" s="233" t="s">
        <v>739</v>
      </c>
      <c r="G540" s="231"/>
      <c r="H540" s="234">
        <v>132.72</v>
      </c>
      <c r="I540" s="235"/>
      <c r="J540" s="231"/>
      <c r="K540" s="231"/>
      <c r="L540" s="236"/>
      <c r="M540" s="237"/>
      <c r="N540" s="238"/>
      <c r="O540" s="238"/>
      <c r="P540" s="238"/>
      <c r="Q540" s="238"/>
      <c r="R540" s="238"/>
      <c r="S540" s="238"/>
      <c r="T540" s="23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0" t="s">
        <v>147</v>
      </c>
      <c r="AU540" s="240" t="s">
        <v>145</v>
      </c>
      <c r="AV540" s="14" t="s">
        <v>145</v>
      </c>
      <c r="AW540" s="14" t="s">
        <v>33</v>
      </c>
      <c r="AX540" s="14" t="s">
        <v>71</v>
      </c>
      <c r="AY540" s="240" t="s">
        <v>137</v>
      </c>
    </row>
    <row r="541" s="13" customFormat="1">
      <c r="A541" s="13"/>
      <c r="B541" s="219"/>
      <c r="C541" s="220"/>
      <c r="D541" s="221" t="s">
        <v>147</v>
      </c>
      <c r="E541" s="222" t="s">
        <v>19</v>
      </c>
      <c r="F541" s="223" t="s">
        <v>554</v>
      </c>
      <c r="G541" s="220"/>
      <c r="H541" s="222" t="s">
        <v>19</v>
      </c>
      <c r="I541" s="224"/>
      <c r="J541" s="220"/>
      <c r="K541" s="220"/>
      <c r="L541" s="225"/>
      <c r="M541" s="226"/>
      <c r="N541" s="227"/>
      <c r="O541" s="227"/>
      <c r="P541" s="227"/>
      <c r="Q541" s="227"/>
      <c r="R541" s="227"/>
      <c r="S541" s="227"/>
      <c r="T541" s="22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29" t="s">
        <v>147</v>
      </c>
      <c r="AU541" s="229" t="s">
        <v>145</v>
      </c>
      <c r="AV541" s="13" t="s">
        <v>79</v>
      </c>
      <c r="AW541" s="13" t="s">
        <v>33</v>
      </c>
      <c r="AX541" s="13" t="s">
        <v>71</v>
      </c>
      <c r="AY541" s="229" t="s">
        <v>137</v>
      </c>
    </row>
    <row r="542" s="14" customFormat="1">
      <c r="A542" s="14"/>
      <c r="B542" s="230"/>
      <c r="C542" s="231"/>
      <c r="D542" s="221" t="s">
        <v>147</v>
      </c>
      <c r="E542" s="232" t="s">
        <v>19</v>
      </c>
      <c r="F542" s="233" t="s">
        <v>740</v>
      </c>
      <c r="G542" s="231"/>
      <c r="H542" s="234">
        <v>34.159999999999997</v>
      </c>
      <c r="I542" s="235"/>
      <c r="J542" s="231"/>
      <c r="K542" s="231"/>
      <c r="L542" s="236"/>
      <c r="M542" s="237"/>
      <c r="N542" s="238"/>
      <c r="O542" s="238"/>
      <c r="P542" s="238"/>
      <c r="Q542" s="238"/>
      <c r="R542" s="238"/>
      <c r="S542" s="238"/>
      <c r="T542" s="23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0" t="s">
        <v>147</v>
      </c>
      <c r="AU542" s="240" t="s">
        <v>145</v>
      </c>
      <c r="AV542" s="14" t="s">
        <v>145</v>
      </c>
      <c r="AW542" s="14" t="s">
        <v>33</v>
      </c>
      <c r="AX542" s="14" t="s">
        <v>71</v>
      </c>
      <c r="AY542" s="240" t="s">
        <v>137</v>
      </c>
    </row>
    <row r="543" s="15" customFormat="1">
      <c r="A543" s="15"/>
      <c r="B543" s="241"/>
      <c r="C543" s="242"/>
      <c r="D543" s="221" t="s">
        <v>147</v>
      </c>
      <c r="E543" s="243" t="s">
        <v>19</v>
      </c>
      <c r="F543" s="244" t="s">
        <v>188</v>
      </c>
      <c r="G543" s="242"/>
      <c r="H543" s="245">
        <v>166.88</v>
      </c>
      <c r="I543" s="246"/>
      <c r="J543" s="242"/>
      <c r="K543" s="242"/>
      <c r="L543" s="247"/>
      <c r="M543" s="248"/>
      <c r="N543" s="249"/>
      <c r="O543" s="249"/>
      <c r="P543" s="249"/>
      <c r="Q543" s="249"/>
      <c r="R543" s="249"/>
      <c r="S543" s="249"/>
      <c r="T543" s="250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1" t="s">
        <v>147</v>
      </c>
      <c r="AU543" s="251" t="s">
        <v>145</v>
      </c>
      <c r="AV543" s="15" t="s">
        <v>144</v>
      </c>
      <c r="AW543" s="15" t="s">
        <v>33</v>
      </c>
      <c r="AX543" s="15" t="s">
        <v>79</v>
      </c>
      <c r="AY543" s="251" t="s">
        <v>137</v>
      </c>
    </row>
    <row r="544" s="2" customFormat="1" ht="21.75" customHeight="1">
      <c r="A544" s="40"/>
      <c r="B544" s="41"/>
      <c r="C544" s="252" t="s">
        <v>741</v>
      </c>
      <c r="D544" s="252" t="s">
        <v>208</v>
      </c>
      <c r="E544" s="253" t="s">
        <v>742</v>
      </c>
      <c r="F544" s="254" t="s">
        <v>743</v>
      </c>
      <c r="G544" s="255" t="s">
        <v>161</v>
      </c>
      <c r="H544" s="256">
        <v>0.70899999999999996</v>
      </c>
      <c r="I544" s="257"/>
      <c r="J544" s="258">
        <f>ROUND(I544*H544,2)</f>
        <v>0</v>
      </c>
      <c r="K544" s="254" t="s">
        <v>143</v>
      </c>
      <c r="L544" s="259"/>
      <c r="M544" s="260" t="s">
        <v>19</v>
      </c>
      <c r="N544" s="261" t="s">
        <v>43</v>
      </c>
      <c r="O544" s="86"/>
      <c r="P544" s="215">
        <f>O544*H544</f>
        <v>0</v>
      </c>
      <c r="Q544" s="215">
        <v>0.55000000000000004</v>
      </c>
      <c r="R544" s="215">
        <f>Q544*H544</f>
        <v>0.38995000000000002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347</v>
      </c>
      <c r="AT544" s="217" t="s">
        <v>208</v>
      </c>
      <c r="AU544" s="217" t="s">
        <v>145</v>
      </c>
      <c r="AY544" s="19" t="s">
        <v>137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145</v>
      </c>
      <c r="BK544" s="218">
        <f>ROUND(I544*H544,2)</f>
        <v>0</v>
      </c>
      <c r="BL544" s="19" t="s">
        <v>229</v>
      </c>
      <c r="BM544" s="217" t="s">
        <v>744</v>
      </c>
    </row>
    <row r="545" s="13" customFormat="1">
      <c r="A545" s="13"/>
      <c r="B545" s="219"/>
      <c r="C545" s="220"/>
      <c r="D545" s="221" t="s">
        <v>147</v>
      </c>
      <c r="E545" s="222" t="s">
        <v>19</v>
      </c>
      <c r="F545" s="223" t="s">
        <v>732</v>
      </c>
      <c r="G545" s="220"/>
      <c r="H545" s="222" t="s">
        <v>19</v>
      </c>
      <c r="I545" s="224"/>
      <c r="J545" s="220"/>
      <c r="K545" s="220"/>
      <c r="L545" s="225"/>
      <c r="M545" s="226"/>
      <c r="N545" s="227"/>
      <c r="O545" s="227"/>
      <c r="P545" s="227"/>
      <c r="Q545" s="227"/>
      <c r="R545" s="227"/>
      <c r="S545" s="227"/>
      <c r="T545" s="22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29" t="s">
        <v>147</v>
      </c>
      <c r="AU545" s="229" t="s">
        <v>145</v>
      </c>
      <c r="AV545" s="13" t="s">
        <v>79</v>
      </c>
      <c r="AW545" s="13" t="s">
        <v>33</v>
      </c>
      <c r="AX545" s="13" t="s">
        <v>71</v>
      </c>
      <c r="AY545" s="229" t="s">
        <v>137</v>
      </c>
    </row>
    <row r="546" s="13" customFormat="1">
      <c r="A546" s="13"/>
      <c r="B546" s="219"/>
      <c r="C546" s="220"/>
      <c r="D546" s="221" t="s">
        <v>147</v>
      </c>
      <c r="E546" s="222" t="s">
        <v>19</v>
      </c>
      <c r="F546" s="223" t="s">
        <v>552</v>
      </c>
      <c r="G546" s="220"/>
      <c r="H546" s="222" t="s">
        <v>19</v>
      </c>
      <c r="I546" s="224"/>
      <c r="J546" s="220"/>
      <c r="K546" s="220"/>
      <c r="L546" s="225"/>
      <c r="M546" s="226"/>
      <c r="N546" s="227"/>
      <c r="O546" s="227"/>
      <c r="P546" s="227"/>
      <c r="Q546" s="227"/>
      <c r="R546" s="227"/>
      <c r="S546" s="227"/>
      <c r="T546" s="22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29" t="s">
        <v>147</v>
      </c>
      <c r="AU546" s="229" t="s">
        <v>145</v>
      </c>
      <c r="AV546" s="13" t="s">
        <v>79</v>
      </c>
      <c r="AW546" s="13" t="s">
        <v>33</v>
      </c>
      <c r="AX546" s="13" t="s">
        <v>71</v>
      </c>
      <c r="AY546" s="229" t="s">
        <v>137</v>
      </c>
    </row>
    <row r="547" s="14" customFormat="1">
      <c r="A547" s="14"/>
      <c r="B547" s="230"/>
      <c r="C547" s="231"/>
      <c r="D547" s="221" t="s">
        <v>147</v>
      </c>
      <c r="E547" s="232" t="s">
        <v>19</v>
      </c>
      <c r="F547" s="233" t="s">
        <v>745</v>
      </c>
      <c r="G547" s="231"/>
      <c r="H547" s="234">
        <v>0.29899999999999999</v>
      </c>
      <c r="I547" s="235"/>
      <c r="J547" s="231"/>
      <c r="K547" s="231"/>
      <c r="L547" s="236"/>
      <c r="M547" s="237"/>
      <c r="N547" s="238"/>
      <c r="O547" s="238"/>
      <c r="P547" s="238"/>
      <c r="Q547" s="238"/>
      <c r="R547" s="238"/>
      <c r="S547" s="238"/>
      <c r="T547" s="23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0" t="s">
        <v>147</v>
      </c>
      <c r="AU547" s="240" t="s">
        <v>145</v>
      </c>
      <c r="AV547" s="14" t="s">
        <v>145</v>
      </c>
      <c r="AW547" s="14" t="s">
        <v>33</v>
      </c>
      <c r="AX547" s="14" t="s">
        <v>71</v>
      </c>
      <c r="AY547" s="240" t="s">
        <v>137</v>
      </c>
    </row>
    <row r="548" s="14" customFormat="1">
      <c r="A548" s="14"/>
      <c r="B548" s="230"/>
      <c r="C548" s="231"/>
      <c r="D548" s="221" t="s">
        <v>147</v>
      </c>
      <c r="E548" s="232" t="s">
        <v>19</v>
      </c>
      <c r="F548" s="233" t="s">
        <v>746</v>
      </c>
      <c r="G548" s="231"/>
      <c r="H548" s="234">
        <v>0.26500000000000001</v>
      </c>
      <c r="I548" s="235"/>
      <c r="J548" s="231"/>
      <c r="K548" s="231"/>
      <c r="L548" s="236"/>
      <c r="M548" s="237"/>
      <c r="N548" s="238"/>
      <c r="O548" s="238"/>
      <c r="P548" s="238"/>
      <c r="Q548" s="238"/>
      <c r="R548" s="238"/>
      <c r="S548" s="238"/>
      <c r="T548" s="23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0" t="s">
        <v>147</v>
      </c>
      <c r="AU548" s="240" t="s">
        <v>145</v>
      </c>
      <c r="AV548" s="14" t="s">
        <v>145</v>
      </c>
      <c r="AW548" s="14" t="s">
        <v>33</v>
      </c>
      <c r="AX548" s="14" t="s">
        <v>71</v>
      </c>
      <c r="AY548" s="240" t="s">
        <v>137</v>
      </c>
    </row>
    <row r="549" s="13" customFormat="1">
      <c r="A549" s="13"/>
      <c r="B549" s="219"/>
      <c r="C549" s="220"/>
      <c r="D549" s="221" t="s">
        <v>147</v>
      </c>
      <c r="E549" s="222" t="s">
        <v>19</v>
      </c>
      <c r="F549" s="223" t="s">
        <v>554</v>
      </c>
      <c r="G549" s="220"/>
      <c r="H549" s="222" t="s">
        <v>19</v>
      </c>
      <c r="I549" s="224"/>
      <c r="J549" s="220"/>
      <c r="K549" s="220"/>
      <c r="L549" s="225"/>
      <c r="M549" s="226"/>
      <c r="N549" s="227"/>
      <c r="O549" s="227"/>
      <c r="P549" s="227"/>
      <c r="Q549" s="227"/>
      <c r="R549" s="227"/>
      <c r="S549" s="227"/>
      <c r="T549" s="22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29" t="s">
        <v>147</v>
      </c>
      <c r="AU549" s="229" t="s">
        <v>145</v>
      </c>
      <c r="AV549" s="13" t="s">
        <v>79</v>
      </c>
      <c r="AW549" s="13" t="s">
        <v>33</v>
      </c>
      <c r="AX549" s="13" t="s">
        <v>71</v>
      </c>
      <c r="AY549" s="229" t="s">
        <v>137</v>
      </c>
    </row>
    <row r="550" s="14" customFormat="1">
      <c r="A550" s="14"/>
      <c r="B550" s="230"/>
      <c r="C550" s="231"/>
      <c r="D550" s="221" t="s">
        <v>147</v>
      </c>
      <c r="E550" s="232" t="s">
        <v>19</v>
      </c>
      <c r="F550" s="233" t="s">
        <v>747</v>
      </c>
      <c r="G550" s="231"/>
      <c r="H550" s="234">
        <v>0.076999999999999999</v>
      </c>
      <c r="I550" s="235"/>
      <c r="J550" s="231"/>
      <c r="K550" s="231"/>
      <c r="L550" s="236"/>
      <c r="M550" s="237"/>
      <c r="N550" s="238"/>
      <c r="O550" s="238"/>
      <c r="P550" s="238"/>
      <c r="Q550" s="238"/>
      <c r="R550" s="238"/>
      <c r="S550" s="238"/>
      <c r="T550" s="23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0" t="s">
        <v>147</v>
      </c>
      <c r="AU550" s="240" t="s">
        <v>145</v>
      </c>
      <c r="AV550" s="14" t="s">
        <v>145</v>
      </c>
      <c r="AW550" s="14" t="s">
        <v>33</v>
      </c>
      <c r="AX550" s="14" t="s">
        <v>71</v>
      </c>
      <c r="AY550" s="240" t="s">
        <v>137</v>
      </c>
    </row>
    <row r="551" s="14" customFormat="1">
      <c r="A551" s="14"/>
      <c r="B551" s="230"/>
      <c r="C551" s="231"/>
      <c r="D551" s="221" t="s">
        <v>147</v>
      </c>
      <c r="E551" s="232" t="s">
        <v>19</v>
      </c>
      <c r="F551" s="233" t="s">
        <v>748</v>
      </c>
      <c r="G551" s="231"/>
      <c r="H551" s="234">
        <v>0.068000000000000005</v>
      </c>
      <c r="I551" s="235"/>
      <c r="J551" s="231"/>
      <c r="K551" s="231"/>
      <c r="L551" s="236"/>
      <c r="M551" s="237"/>
      <c r="N551" s="238"/>
      <c r="O551" s="238"/>
      <c r="P551" s="238"/>
      <c r="Q551" s="238"/>
      <c r="R551" s="238"/>
      <c r="S551" s="238"/>
      <c r="T551" s="23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0" t="s">
        <v>147</v>
      </c>
      <c r="AU551" s="240" t="s">
        <v>145</v>
      </c>
      <c r="AV551" s="14" t="s">
        <v>145</v>
      </c>
      <c r="AW551" s="14" t="s">
        <v>33</v>
      </c>
      <c r="AX551" s="14" t="s">
        <v>71</v>
      </c>
      <c r="AY551" s="240" t="s">
        <v>137</v>
      </c>
    </row>
    <row r="552" s="15" customFormat="1">
      <c r="A552" s="15"/>
      <c r="B552" s="241"/>
      <c r="C552" s="242"/>
      <c r="D552" s="221" t="s">
        <v>147</v>
      </c>
      <c r="E552" s="243" t="s">
        <v>19</v>
      </c>
      <c r="F552" s="244" t="s">
        <v>188</v>
      </c>
      <c r="G552" s="242"/>
      <c r="H552" s="245">
        <v>0.70899999999999996</v>
      </c>
      <c r="I552" s="246"/>
      <c r="J552" s="242"/>
      <c r="K552" s="242"/>
      <c r="L552" s="247"/>
      <c r="M552" s="248"/>
      <c r="N552" s="249"/>
      <c r="O552" s="249"/>
      <c r="P552" s="249"/>
      <c r="Q552" s="249"/>
      <c r="R552" s="249"/>
      <c r="S552" s="249"/>
      <c r="T552" s="25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1" t="s">
        <v>147</v>
      </c>
      <c r="AU552" s="251" t="s">
        <v>145</v>
      </c>
      <c r="AV552" s="15" t="s">
        <v>144</v>
      </c>
      <c r="AW552" s="15" t="s">
        <v>33</v>
      </c>
      <c r="AX552" s="15" t="s">
        <v>79</v>
      </c>
      <c r="AY552" s="251" t="s">
        <v>137</v>
      </c>
    </row>
    <row r="553" s="2" customFormat="1">
      <c r="A553" s="40"/>
      <c r="B553" s="41"/>
      <c r="C553" s="206" t="s">
        <v>749</v>
      </c>
      <c r="D553" s="206" t="s">
        <v>139</v>
      </c>
      <c r="E553" s="207" t="s">
        <v>750</v>
      </c>
      <c r="F553" s="208" t="s">
        <v>751</v>
      </c>
      <c r="G553" s="209" t="s">
        <v>161</v>
      </c>
      <c r="H553" s="210">
        <v>2.2109999999999999</v>
      </c>
      <c r="I553" s="211"/>
      <c r="J553" s="212">
        <f>ROUND(I553*H553,2)</f>
        <v>0</v>
      </c>
      <c r="K553" s="208" t="s">
        <v>143</v>
      </c>
      <c r="L553" s="46"/>
      <c r="M553" s="213" t="s">
        <v>19</v>
      </c>
      <c r="N553" s="214" t="s">
        <v>43</v>
      </c>
      <c r="O553" s="86"/>
      <c r="P553" s="215">
        <f>O553*H553</f>
        <v>0</v>
      </c>
      <c r="Q553" s="215">
        <v>0.023367804999999998</v>
      </c>
      <c r="R553" s="215">
        <f>Q553*H553</f>
        <v>0.051666216854999995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229</v>
      </c>
      <c r="AT553" s="217" t="s">
        <v>139</v>
      </c>
      <c r="AU553" s="217" t="s">
        <v>145</v>
      </c>
      <c r="AY553" s="19" t="s">
        <v>137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145</v>
      </c>
      <c r="BK553" s="218">
        <f>ROUND(I553*H553,2)</f>
        <v>0</v>
      </c>
      <c r="BL553" s="19" t="s">
        <v>229</v>
      </c>
      <c r="BM553" s="217" t="s">
        <v>752</v>
      </c>
    </row>
    <row r="554" s="14" customFormat="1">
      <c r="A554" s="14"/>
      <c r="B554" s="230"/>
      <c r="C554" s="231"/>
      <c r="D554" s="221" t="s">
        <v>147</v>
      </c>
      <c r="E554" s="232" t="s">
        <v>19</v>
      </c>
      <c r="F554" s="233" t="s">
        <v>753</v>
      </c>
      <c r="G554" s="231"/>
      <c r="H554" s="234">
        <v>1.502</v>
      </c>
      <c r="I554" s="235"/>
      <c r="J554" s="231"/>
      <c r="K554" s="231"/>
      <c r="L554" s="236"/>
      <c r="M554" s="237"/>
      <c r="N554" s="238"/>
      <c r="O554" s="238"/>
      <c r="P554" s="238"/>
      <c r="Q554" s="238"/>
      <c r="R554" s="238"/>
      <c r="S554" s="238"/>
      <c r="T554" s="23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0" t="s">
        <v>147</v>
      </c>
      <c r="AU554" s="240" t="s">
        <v>145</v>
      </c>
      <c r="AV554" s="14" t="s">
        <v>145</v>
      </c>
      <c r="AW554" s="14" t="s">
        <v>33</v>
      </c>
      <c r="AX554" s="14" t="s">
        <v>71</v>
      </c>
      <c r="AY554" s="240" t="s">
        <v>137</v>
      </c>
    </row>
    <row r="555" s="14" customFormat="1">
      <c r="A555" s="14"/>
      <c r="B555" s="230"/>
      <c r="C555" s="231"/>
      <c r="D555" s="221" t="s">
        <v>147</v>
      </c>
      <c r="E555" s="232" t="s">
        <v>19</v>
      </c>
      <c r="F555" s="233" t="s">
        <v>754</v>
      </c>
      <c r="G555" s="231"/>
      <c r="H555" s="234">
        <v>0.70899999999999996</v>
      </c>
      <c r="I555" s="235"/>
      <c r="J555" s="231"/>
      <c r="K555" s="231"/>
      <c r="L555" s="236"/>
      <c r="M555" s="237"/>
      <c r="N555" s="238"/>
      <c r="O555" s="238"/>
      <c r="P555" s="238"/>
      <c r="Q555" s="238"/>
      <c r="R555" s="238"/>
      <c r="S555" s="238"/>
      <c r="T555" s="23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0" t="s">
        <v>147</v>
      </c>
      <c r="AU555" s="240" t="s">
        <v>145</v>
      </c>
      <c r="AV555" s="14" t="s">
        <v>145</v>
      </c>
      <c r="AW555" s="14" t="s">
        <v>33</v>
      </c>
      <c r="AX555" s="14" t="s">
        <v>71</v>
      </c>
      <c r="AY555" s="240" t="s">
        <v>137</v>
      </c>
    </row>
    <row r="556" s="15" customFormat="1">
      <c r="A556" s="15"/>
      <c r="B556" s="241"/>
      <c r="C556" s="242"/>
      <c r="D556" s="221" t="s">
        <v>147</v>
      </c>
      <c r="E556" s="243" t="s">
        <v>19</v>
      </c>
      <c r="F556" s="244" t="s">
        <v>188</v>
      </c>
      <c r="G556" s="242"/>
      <c r="H556" s="245">
        <v>2.2109999999999999</v>
      </c>
      <c r="I556" s="246"/>
      <c r="J556" s="242"/>
      <c r="K556" s="242"/>
      <c r="L556" s="247"/>
      <c r="M556" s="248"/>
      <c r="N556" s="249"/>
      <c r="O556" s="249"/>
      <c r="P556" s="249"/>
      <c r="Q556" s="249"/>
      <c r="R556" s="249"/>
      <c r="S556" s="249"/>
      <c r="T556" s="250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1" t="s">
        <v>147</v>
      </c>
      <c r="AU556" s="251" t="s">
        <v>145</v>
      </c>
      <c r="AV556" s="15" t="s">
        <v>144</v>
      </c>
      <c r="AW556" s="15" t="s">
        <v>33</v>
      </c>
      <c r="AX556" s="15" t="s">
        <v>79</v>
      </c>
      <c r="AY556" s="251" t="s">
        <v>137</v>
      </c>
    </row>
    <row r="557" s="2" customFormat="1">
      <c r="A557" s="40"/>
      <c r="B557" s="41"/>
      <c r="C557" s="206" t="s">
        <v>755</v>
      </c>
      <c r="D557" s="206" t="s">
        <v>139</v>
      </c>
      <c r="E557" s="207" t="s">
        <v>756</v>
      </c>
      <c r="F557" s="208" t="s">
        <v>757</v>
      </c>
      <c r="G557" s="209" t="s">
        <v>580</v>
      </c>
      <c r="H557" s="210">
        <v>1.403</v>
      </c>
      <c r="I557" s="211"/>
      <c r="J557" s="212">
        <f>ROUND(I557*H557,2)</f>
        <v>0</v>
      </c>
      <c r="K557" s="208" t="s">
        <v>143</v>
      </c>
      <c r="L557" s="46"/>
      <c r="M557" s="213" t="s">
        <v>19</v>
      </c>
      <c r="N557" s="214" t="s">
        <v>43</v>
      </c>
      <c r="O557" s="86"/>
      <c r="P557" s="215">
        <f>O557*H557</f>
        <v>0</v>
      </c>
      <c r="Q557" s="215">
        <v>0</v>
      </c>
      <c r="R557" s="215">
        <f>Q557*H557</f>
        <v>0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229</v>
      </c>
      <c r="AT557" s="217" t="s">
        <v>139</v>
      </c>
      <c r="AU557" s="217" t="s">
        <v>145</v>
      </c>
      <c r="AY557" s="19" t="s">
        <v>137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145</v>
      </c>
      <c r="BK557" s="218">
        <f>ROUND(I557*H557,2)</f>
        <v>0</v>
      </c>
      <c r="BL557" s="19" t="s">
        <v>229</v>
      </c>
      <c r="BM557" s="217" t="s">
        <v>758</v>
      </c>
    </row>
    <row r="558" s="12" customFormat="1" ht="22.8" customHeight="1">
      <c r="A558" s="12"/>
      <c r="B558" s="190"/>
      <c r="C558" s="191"/>
      <c r="D558" s="192" t="s">
        <v>70</v>
      </c>
      <c r="E558" s="204" t="s">
        <v>759</v>
      </c>
      <c r="F558" s="204" t="s">
        <v>760</v>
      </c>
      <c r="G558" s="191"/>
      <c r="H558" s="191"/>
      <c r="I558" s="194"/>
      <c r="J558" s="205">
        <f>BK558</f>
        <v>0</v>
      </c>
      <c r="K558" s="191"/>
      <c r="L558" s="196"/>
      <c r="M558" s="197"/>
      <c r="N558" s="198"/>
      <c r="O558" s="198"/>
      <c r="P558" s="199">
        <f>P559+SUM(P560:P613)</f>
        <v>0</v>
      </c>
      <c r="Q558" s="198"/>
      <c r="R558" s="199">
        <f>R559+SUM(R560:R613)</f>
        <v>1.8617720075875002</v>
      </c>
      <c r="S558" s="198"/>
      <c r="T558" s="200">
        <f>T559+SUM(T560:T613)</f>
        <v>0.61791755000000004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1" t="s">
        <v>145</v>
      </c>
      <c r="AT558" s="202" t="s">
        <v>70</v>
      </c>
      <c r="AU558" s="202" t="s">
        <v>79</v>
      </c>
      <c r="AY558" s="201" t="s">
        <v>137</v>
      </c>
      <c r="BK558" s="203">
        <f>BK559+SUM(BK560:BK613)</f>
        <v>0</v>
      </c>
    </row>
    <row r="559" s="2" customFormat="1">
      <c r="A559" s="40"/>
      <c r="B559" s="41"/>
      <c r="C559" s="206" t="s">
        <v>761</v>
      </c>
      <c r="D559" s="206" t="s">
        <v>139</v>
      </c>
      <c r="E559" s="207" t="s">
        <v>762</v>
      </c>
      <c r="F559" s="208" t="s">
        <v>763</v>
      </c>
      <c r="G559" s="209" t="s">
        <v>334</v>
      </c>
      <c r="H559" s="210">
        <v>83.439999999999998</v>
      </c>
      <c r="I559" s="211"/>
      <c r="J559" s="212">
        <f>ROUND(I559*H559,2)</f>
        <v>0</v>
      </c>
      <c r="K559" s="208" t="s">
        <v>143</v>
      </c>
      <c r="L559" s="46"/>
      <c r="M559" s="213" t="s">
        <v>19</v>
      </c>
      <c r="N559" s="214" t="s">
        <v>43</v>
      </c>
      <c r="O559" s="86"/>
      <c r="P559" s="215">
        <f>O559*H559</f>
        <v>0</v>
      </c>
      <c r="Q559" s="215">
        <v>0</v>
      </c>
      <c r="R559" s="215">
        <f>Q559*H559</f>
        <v>0</v>
      </c>
      <c r="S559" s="215">
        <v>0.00191</v>
      </c>
      <c r="T559" s="216">
        <f>S559*H559</f>
        <v>0.1593704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229</v>
      </c>
      <c r="AT559" s="217" t="s">
        <v>139</v>
      </c>
      <c r="AU559" s="217" t="s">
        <v>145</v>
      </c>
      <c r="AY559" s="19" t="s">
        <v>137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9" t="s">
        <v>145</v>
      </c>
      <c r="BK559" s="218">
        <f>ROUND(I559*H559,2)</f>
        <v>0</v>
      </c>
      <c r="BL559" s="19" t="s">
        <v>229</v>
      </c>
      <c r="BM559" s="217" t="s">
        <v>764</v>
      </c>
    </row>
    <row r="560" s="13" customFormat="1">
      <c r="A560" s="13"/>
      <c r="B560" s="219"/>
      <c r="C560" s="220"/>
      <c r="D560" s="221" t="s">
        <v>147</v>
      </c>
      <c r="E560" s="222" t="s">
        <v>19</v>
      </c>
      <c r="F560" s="223" t="s">
        <v>552</v>
      </c>
      <c r="G560" s="220"/>
      <c r="H560" s="222" t="s">
        <v>19</v>
      </c>
      <c r="I560" s="224"/>
      <c r="J560" s="220"/>
      <c r="K560" s="220"/>
      <c r="L560" s="225"/>
      <c r="M560" s="226"/>
      <c r="N560" s="227"/>
      <c r="O560" s="227"/>
      <c r="P560" s="227"/>
      <c r="Q560" s="227"/>
      <c r="R560" s="227"/>
      <c r="S560" s="227"/>
      <c r="T560" s="22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29" t="s">
        <v>147</v>
      </c>
      <c r="AU560" s="229" t="s">
        <v>145</v>
      </c>
      <c r="AV560" s="13" t="s">
        <v>79</v>
      </c>
      <c r="AW560" s="13" t="s">
        <v>33</v>
      </c>
      <c r="AX560" s="13" t="s">
        <v>71</v>
      </c>
      <c r="AY560" s="229" t="s">
        <v>137</v>
      </c>
    </row>
    <row r="561" s="14" customFormat="1">
      <c r="A561" s="14"/>
      <c r="B561" s="230"/>
      <c r="C561" s="231"/>
      <c r="D561" s="221" t="s">
        <v>147</v>
      </c>
      <c r="E561" s="232" t="s">
        <v>19</v>
      </c>
      <c r="F561" s="233" t="s">
        <v>765</v>
      </c>
      <c r="G561" s="231"/>
      <c r="H561" s="234">
        <v>66.359999999999999</v>
      </c>
      <c r="I561" s="235"/>
      <c r="J561" s="231"/>
      <c r="K561" s="231"/>
      <c r="L561" s="236"/>
      <c r="M561" s="237"/>
      <c r="N561" s="238"/>
      <c r="O561" s="238"/>
      <c r="P561" s="238"/>
      <c r="Q561" s="238"/>
      <c r="R561" s="238"/>
      <c r="S561" s="238"/>
      <c r="T561" s="23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0" t="s">
        <v>147</v>
      </c>
      <c r="AU561" s="240" t="s">
        <v>145</v>
      </c>
      <c r="AV561" s="14" t="s">
        <v>145</v>
      </c>
      <c r="AW561" s="14" t="s">
        <v>33</v>
      </c>
      <c r="AX561" s="14" t="s">
        <v>71</v>
      </c>
      <c r="AY561" s="240" t="s">
        <v>137</v>
      </c>
    </row>
    <row r="562" s="13" customFormat="1">
      <c r="A562" s="13"/>
      <c r="B562" s="219"/>
      <c r="C562" s="220"/>
      <c r="D562" s="221" t="s">
        <v>147</v>
      </c>
      <c r="E562" s="222" t="s">
        <v>19</v>
      </c>
      <c r="F562" s="223" t="s">
        <v>554</v>
      </c>
      <c r="G562" s="220"/>
      <c r="H562" s="222" t="s">
        <v>19</v>
      </c>
      <c r="I562" s="224"/>
      <c r="J562" s="220"/>
      <c r="K562" s="220"/>
      <c r="L562" s="225"/>
      <c r="M562" s="226"/>
      <c r="N562" s="227"/>
      <c r="O562" s="227"/>
      <c r="P562" s="227"/>
      <c r="Q562" s="227"/>
      <c r="R562" s="227"/>
      <c r="S562" s="227"/>
      <c r="T562" s="22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29" t="s">
        <v>147</v>
      </c>
      <c r="AU562" s="229" t="s">
        <v>145</v>
      </c>
      <c r="AV562" s="13" t="s">
        <v>79</v>
      </c>
      <c r="AW562" s="13" t="s">
        <v>33</v>
      </c>
      <c r="AX562" s="13" t="s">
        <v>71</v>
      </c>
      <c r="AY562" s="229" t="s">
        <v>137</v>
      </c>
    </row>
    <row r="563" s="14" customFormat="1">
      <c r="A563" s="14"/>
      <c r="B563" s="230"/>
      <c r="C563" s="231"/>
      <c r="D563" s="221" t="s">
        <v>147</v>
      </c>
      <c r="E563" s="232" t="s">
        <v>19</v>
      </c>
      <c r="F563" s="233" t="s">
        <v>422</v>
      </c>
      <c r="G563" s="231"/>
      <c r="H563" s="234">
        <v>17.079999999999998</v>
      </c>
      <c r="I563" s="235"/>
      <c r="J563" s="231"/>
      <c r="K563" s="231"/>
      <c r="L563" s="236"/>
      <c r="M563" s="237"/>
      <c r="N563" s="238"/>
      <c r="O563" s="238"/>
      <c r="P563" s="238"/>
      <c r="Q563" s="238"/>
      <c r="R563" s="238"/>
      <c r="S563" s="238"/>
      <c r="T563" s="23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0" t="s">
        <v>147</v>
      </c>
      <c r="AU563" s="240" t="s">
        <v>145</v>
      </c>
      <c r="AV563" s="14" t="s">
        <v>145</v>
      </c>
      <c r="AW563" s="14" t="s">
        <v>33</v>
      </c>
      <c r="AX563" s="14" t="s">
        <v>71</v>
      </c>
      <c r="AY563" s="240" t="s">
        <v>137</v>
      </c>
    </row>
    <row r="564" s="15" customFormat="1">
      <c r="A564" s="15"/>
      <c r="B564" s="241"/>
      <c r="C564" s="242"/>
      <c r="D564" s="221" t="s">
        <v>147</v>
      </c>
      <c r="E564" s="243" t="s">
        <v>19</v>
      </c>
      <c r="F564" s="244" t="s">
        <v>188</v>
      </c>
      <c r="G564" s="242"/>
      <c r="H564" s="245">
        <v>83.439999999999998</v>
      </c>
      <c r="I564" s="246"/>
      <c r="J564" s="242"/>
      <c r="K564" s="242"/>
      <c r="L564" s="247"/>
      <c r="M564" s="248"/>
      <c r="N564" s="249"/>
      <c r="O564" s="249"/>
      <c r="P564" s="249"/>
      <c r="Q564" s="249"/>
      <c r="R564" s="249"/>
      <c r="S564" s="249"/>
      <c r="T564" s="250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51" t="s">
        <v>147</v>
      </c>
      <c r="AU564" s="251" t="s">
        <v>145</v>
      </c>
      <c r="AV564" s="15" t="s">
        <v>144</v>
      </c>
      <c r="AW564" s="15" t="s">
        <v>33</v>
      </c>
      <c r="AX564" s="15" t="s">
        <v>79</v>
      </c>
      <c r="AY564" s="251" t="s">
        <v>137</v>
      </c>
    </row>
    <row r="565" s="2" customFormat="1">
      <c r="A565" s="40"/>
      <c r="B565" s="41"/>
      <c r="C565" s="206" t="s">
        <v>766</v>
      </c>
      <c r="D565" s="206" t="s">
        <v>139</v>
      </c>
      <c r="E565" s="207" t="s">
        <v>767</v>
      </c>
      <c r="F565" s="208" t="s">
        <v>768</v>
      </c>
      <c r="G565" s="209" t="s">
        <v>334</v>
      </c>
      <c r="H565" s="210">
        <v>241.64500000000001</v>
      </c>
      <c r="I565" s="211"/>
      <c r="J565" s="212">
        <f>ROUND(I565*H565,2)</f>
        <v>0</v>
      </c>
      <c r="K565" s="208" t="s">
        <v>143</v>
      </c>
      <c r="L565" s="46"/>
      <c r="M565" s="213" t="s">
        <v>19</v>
      </c>
      <c r="N565" s="214" t="s">
        <v>43</v>
      </c>
      <c r="O565" s="86"/>
      <c r="P565" s="215">
        <f>O565*H565</f>
        <v>0</v>
      </c>
      <c r="Q565" s="215">
        <v>0</v>
      </c>
      <c r="R565" s="215">
        <f>Q565*H565</f>
        <v>0</v>
      </c>
      <c r="S565" s="215">
        <v>0.00167</v>
      </c>
      <c r="T565" s="216">
        <f>S565*H565</f>
        <v>0.40354715000000002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229</v>
      </c>
      <c r="AT565" s="217" t="s">
        <v>139</v>
      </c>
      <c r="AU565" s="217" t="s">
        <v>145</v>
      </c>
      <c r="AY565" s="19" t="s">
        <v>137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9" t="s">
        <v>145</v>
      </c>
      <c r="BK565" s="218">
        <f>ROUND(I565*H565,2)</f>
        <v>0</v>
      </c>
      <c r="BL565" s="19" t="s">
        <v>229</v>
      </c>
      <c r="BM565" s="217" t="s">
        <v>769</v>
      </c>
    </row>
    <row r="566" s="14" customFormat="1">
      <c r="A566" s="14"/>
      <c r="B566" s="230"/>
      <c r="C566" s="231"/>
      <c r="D566" s="221" t="s">
        <v>147</v>
      </c>
      <c r="E566" s="232" t="s">
        <v>19</v>
      </c>
      <c r="F566" s="233" t="s">
        <v>770</v>
      </c>
      <c r="G566" s="231"/>
      <c r="H566" s="234">
        <v>241.64500000000001</v>
      </c>
      <c r="I566" s="235"/>
      <c r="J566" s="231"/>
      <c r="K566" s="231"/>
      <c r="L566" s="236"/>
      <c r="M566" s="237"/>
      <c r="N566" s="238"/>
      <c r="O566" s="238"/>
      <c r="P566" s="238"/>
      <c r="Q566" s="238"/>
      <c r="R566" s="238"/>
      <c r="S566" s="238"/>
      <c r="T566" s="23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0" t="s">
        <v>147</v>
      </c>
      <c r="AU566" s="240" t="s">
        <v>145</v>
      </c>
      <c r="AV566" s="14" t="s">
        <v>145</v>
      </c>
      <c r="AW566" s="14" t="s">
        <v>33</v>
      </c>
      <c r="AX566" s="14" t="s">
        <v>79</v>
      </c>
      <c r="AY566" s="240" t="s">
        <v>137</v>
      </c>
    </row>
    <row r="567" s="2" customFormat="1" ht="16.5" customHeight="1">
      <c r="A567" s="40"/>
      <c r="B567" s="41"/>
      <c r="C567" s="206" t="s">
        <v>771</v>
      </c>
      <c r="D567" s="206" t="s">
        <v>139</v>
      </c>
      <c r="E567" s="207" t="s">
        <v>772</v>
      </c>
      <c r="F567" s="208" t="s">
        <v>773</v>
      </c>
      <c r="G567" s="209" t="s">
        <v>334</v>
      </c>
      <c r="H567" s="210">
        <v>16</v>
      </c>
      <c r="I567" s="211"/>
      <c r="J567" s="212">
        <f>ROUND(I567*H567,2)</f>
        <v>0</v>
      </c>
      <c r="K567" s="208" t="s">
        <v>774</v>
      </c>
      <c r="L567" s="46"/>
      <c r="M567" s="213" t="s">
        <v>19</v>
      </c>
      <c r="N567" s="214" t="s">
        <v>43</v>
      </c>
      <c r="O567" s="86"/>
      <c r="P567" s="215">
        <f>O567*H567</f>
        <v>0</v>
      </c>
      <c r="Q567" s="215">
        <v>0</v>
      </c>
      <c r="R567" s="215">
        <f>Q567*H567</f>
        <v>0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229</v>
      </c>
      <c r="AT567" s="217" t="s">
        <v>139</v>
      </c>
      <c r="AU567" s="217" t="s">
        <v>145</v>
      </c>
      <c r="AY567" s="19" t="s">
        <v>137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145</v>
      </c>
      <c r="BK567" s="218">
        <f>ROUND(I567*H567,2)</f>
        <v>0</v>
      </c>
      <c r="BL567" s="19" t="s">
        <v>229</v>
      </c>
      <c r="BM567" s="217" t="s">
        <v>775</v>
      </c>
    </row>
    <row r="568" s="13" customFormat="1">
      <c r="A568" s="13"/>
      <c r="B568" s="219"/>
      <c r="C568" s="220"/>
      <c r="D568" s="221" t="s">
        <v>147</v>
      </c>
      <c r="E568" s="222" t="s">
        <v>19</v>
      </c>
      <c r="F568" s="223" t="s">
        <v>776</v>
      </c>
      <c r="G568" s="220"/>
      <c r="H568" s="222" t="s">
        <v>19</v>
      </c>
      <c r="I568" s="224"/>
      <c r="J568" s="220"/>
      <c r="K568" s="220"/>
      <c r="L568" s="225"/>
      <c r="M568" s="226"/>
      <c r="N568" s="227"/>
      <c r="O568" s="227"/>
      <c r="P568" s="227"/>
      <c r="Q568" s="227"/>
      <c r="R568" s="227"/>
      <c r="S568" s="227"/>
      <c r="T568" s="22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29" t="s">
        <v>147</v>
      </c>
      <c r="AU568" s="229" t="s">
        <v>145</v>
      </c>
      <c r="AV568" s="13" t="s">
        <v>79</v>
      </c>
      <c r="AW568" s="13" t="s">
        <v>33</v>
      </c>
      <c r="AX568" s="13" t="s">
        <v>71</v>
      </c>
      <c r="AY568" s="229" t="s">
        <v>137</v>
      </c>
    </row>
    <row r="569" s="14" customFormat="1">
      <c r="A569" s="14"/>
      <c r="B569" s="230"/>
      <c r="C569" s="231"/>
      <c r="D569" s="221" t="s">
        <v>147</v>
      </c>
      <c r="E569" s="232" t="s">
        <v>19</v>
      </c>
      <c r="F569" s="233" t="s">
        <v>777</v>
      </c>
      <c r="G569" s="231"/>
      <c r="H569" s="234">
        <v>16</v>
      </c>
      <c r="I569" s="235"/>
      <c r="J569" s="231"/>
      <c r="K569" s="231"/>
      <c r="L569" s="236"/>
      <c r="M569" s="237"/>
      <c r="N569" s="238"/>
      <c r="O569" s="238"/>
      <c r="P569" s="238"/>
      <c r="Q569" s="238"/>
      <c r="R569" s="238"/>
      <c r="S569" s="238"/>
      <c r="T569" s="23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0" t="s">
        <v>147</v>
      </c>
      <c r="AU569" s="240" t="s">
        <v>145</v>
      </c>
      <c r="AV569" s="14" t="s">
        <v>145</v>
      </c>
      <c r="AW569" s="14" t="s">
        <v>33</v>
      </c>
      <c r="AX569" s="14" t="s">
        <v>79</v>
      </c>
      <c r="AY569" s="240" t="s">
        <v>137</v>
      </c>
    </row>
    <row r="570" s="2" customFormat="1" ht="33" customHeight="1">
      <c r="A570" s="40"/>
      <c r="B570" s="41"/>
      <c r="C570" s="206" t="s">
        <v>778</v>
      </c>
      <c r="D570" s="206" t="s">
        <v>139</v>
      </c>
      <c r="E570" s="207" t="s">
        <v>779</v>
      </c>
      <c r="F570" s="208" t="s">
        <v>780</v>
      </c>
      <c r="G570" s="209" t="s">
        <v>334</v>
      </c>
      <c r="H570" s="210">
        <v>12.300000000000001</v>
      </c>
      <c r="I570" s="211"/>
      <c r="J570" s="212">
        <f>ROUND(I570*H570,2)</f>
        <v>0</v>
      </c>
      <c r="K570" s="208" t="s">
        <v>143</v>
      </c>
      <c r="L570" s="46"/>
      <c r="M570" s="213" t="s">
        <v>19</v>
      </c>
      <c r="N570" s="214" t="s">
        <v>43</v>
      </c>
      <c r="O570" s="86"/>
      <c r="P570" s="215">
        <f>O570*H570</f>
        <v>0</v>
      </c>
      <c r="Q570" s="215">
        <v>0.0038400000000000001</v>
      </c>
      <c r="R570" s="215">
        <f>Q570*H570</f>
        <v>0.047232000000000003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229</v>
      </c>
      <c r="AT570" s="217" t="s">
        <v>139</v>
      </c>
      <c r="AU570" s="217" t="s">
        <v>145</v>
      </c>
      <c r="AY570" s="19" t="s">
        <v>137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145</v>
      </c>
      <c r="BK570" s="218">
        <f>ROUND(I570*H570,2)</f>
        <v>0</v>
      </c>
      <c r="BL570" s="19" t="s">
        <v>229</v>
      </c>
      <c r="BM570" s="217" t="s">
        <v>781</v>
      </c>
    </row>
    <row r="571" s="13" customFormat="1">
      <c r="A571" s="13"/>
      <c r="B571" s="219"/>
      <c r="C571" s="220"/>
      <c r="D571" s="221" t="s">
        <v>147</v>
      </c>
      <c r="E571" s="222" t="s">
        <v>19</v>
      </c>
      <c r="F571" s="223" t="s">
        <v>782</v>
      </c>
      <c r="G571" s="220"/>
      <c r="H571" s="222" t="s">
        <v>19</v>
      </c>
      <c r="I571" s="224"/>
      <c r="J571" s="220"/>
      <c r="K571" s="220"/>
      <c r="L571" s="225"/>
      <c r="M571" s="226"/>
      <c r="N571" s="227"/>
      <c r="O571" s="227"/>
      <c r="P571" s="227"/>
      <c r="Q571" s="227"/>
      <c r="R571" s="227"/>
      <c r="S571" s="227"/>
      <c r="T571" s="22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29" t="s">
        <v>147</v>
      </c>
      <c r="AU571" s="229" t="s">
        <v>145</v>
      </c>
      <c r="AV571" s="13" t="s">
        <v>79</v>
      </c>
      <c r="AW571" s="13" t="s">
        <v>33</v>
      </c>
      <c r="AX571" s="13" t="s">
        <v>71</v>
      </c>
      <c r="AY571" s="229" t="s">
        <v>137</v>
      </c>
    </row>
    <row r="572" s="14" customFormat="1">
      <c r="A572" s="14"/>
      <c r="B572" s="230"/>
      <c r="C572" s="231"/>
      <c r="D572" s="221" t="s">
        <v>147</v>
      </c>
      <c r="E572" s="232" t="s">
        <v>19</v>
      </c>
      <c r="F572" s="233" t="s">
        <v>783</v>
      </c>
      <c r="G572" s="231"/>
      <c r="H572" s="234">
        <v>12.300000000000001</v>
      </c>
      <c r="I572" s="235"/>
      <c r="J572" s="231"/>
      <c r="K572" s="231"/>
      <c r="L572" s="236"/>
      <c r="M572" s="237"/>
      <c r="N572" s="238"/>
      <c r="O572" s="238"/>
      <c r="P572" s="238"/>
      <c r="Q572" s="238"/>
      <c r="R572" s="238"/>
      <c r="S572" s="238"/>
      <c r="T572" s="23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0" t="s">
        <v>147</v>
      </c>
      <c r="AU572" s="240" t="s">
        <v>145</v>
      </c>
      <c r="AV572" s="14" t="s">
        <v>145</v>
      </c>
      <c r="AW572" s="14" t="s">
        <v>33</v>
      </c>
      <c r="AX572" s="14" t="s">
        <v>79</v>
      </c>
      <c r="AY572" s="240" t="s">
        <v>137</v>
      </c>
    </row>
    <row r="573" s="2" customFormat="1">
      <c r="A573" s="40"/>
      <c r="B573" s="41"/>
      <c r="C573" s="206" t="s">
        <v>784</v>
      </c>
      <c r="D573" s="206" t="s">
        <v>139</v>
      </c>
      <c r="E573" s="207" t="s">
        <v>785</v>
      </c>
      <c r="F573" s="208" t="s">
        <v>786</v>
      </c>
      <c r="G573" s="209" t="s">
        <v>334</v>
      </c>
      <c r="H573" s="210">
        <v>16.300000000000001</v>
      </c>
      <c r="I573" s="211"/>
      <c r="J573" s="212">
        <f>ROUND(I573*H573,2)</f>
        <v>0</v>
      </c>
      <c r="K573" s="208" t="s">
        <v>143</v>
      </c>
      <c r="L573" s="46"/>
      <c r="M573" s="213" t="s">
        <v>19</v>
      </c>
      <c r="N573" s="214" t="s">
        <v>43</v>
      </c>
      <c r="O573" s="86"/>
      <c r="P573" s="215">
        <f>O573*H573</f>
        <v>0</v>
      </c>
      <c r="Q573" s="215">
        <v>0.0026562500000000002</v>
      </c>
      <c r="R573" s="215">
        <f>Q573*H573</f>
        <v>0.043296875000000005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229</v>
      </c>
      <c r="AT573" s="217" t="s">
        <v>139</v>
      </c>
      <c r="AU573" s="217" t="s">
        <v>145</v>
      </c>
      <c r="AY573" s="19" t="s">
        <v>137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145</v>
      </c>
      <c r="BK573" s="218">
        <f>ROUND(I573*H573,2)</f>
        <v>0</v>
      </c>
      <c r="BL573" s="19" t="s">
        <v>229</v>
      </c>
      <c r="BM573" s="217" t="s">
        <v>787</v>
      </c>
    </row>
    <row r="574" s="13" customFormat="1">
      <c r="A574" s="13"/>
      <c r="B574" s="219"/>
      <c r="C574" s="220"/>
      <c r="D574" s="221" t="s">
        <v>147</v>
      </c>
      <c r="E574" s="222" t="s">
        <v>19</v>
      </c>
      <c r="F574" s="223" t="s">
        <v>788</v>
      </c>
      <c r="G574" s="220"/>
      <c r="H574" s="222" t="s">
        <v>19</v>
      </c>
      <c r="I574" s="224"/>
      <c r="J574" s="220"/>
      <c r="K574" s="220"/>
      <c r="L574" s="225"/>
      <c r="M574" s="226"/>
      <c r="N574" s="227"/>
      <c r="O574" s="227"/>
      <c r="P574" s="227"/>
      <c r="Q574" s="227"/>
      <c r="R574" s="227"/>
      <c r="S574" s="227"/>
      <c r="T574" s="22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29" t="s">
        <v>147</v>
      </c>
      <c r="AU574" s="229" t="s">
        <v>145</v>
      </c>
      <c r="AV574" s="13" t="s">
        <v>79</v>
      </c>
      <c r="AW574" s="13" t="s">
        <v>33</v>
      </c>
      <c r="AX574" s="13" t="s">
        <v>71</v>
      </c>
      <c r="AY574" s="229" t="s">
        <v>137</v>
      </c>
    </row>
    <row r="575" s="14" customFormat="1">
      <c r="A575" s="14"/>
      <c r="B575" s="230"/>
      <c r="C575" s="231"/>
      <c r="D575" s="221" t="s">
        <v>147</v>
      </c>
      <c r="E575" s="232" t="s">
        <v>19</v>
      </c>
      <c r="F575" s="233" t="s">
        <v>789</v>
      </c>
      <c r="G575" s="231"/>
      <c r="H575" s="234">
        <v>16.300000000000001</v>
      </c>
      <c r="I575" s="235"/>
      <c r="J575" s="231"/>
      <c r="K575" s="231"/>
      <c r="L575" s="236"/>
      <c r="M575" s="237"/>
      <c r="N575" s="238"/>
      <c r="O575" s="238"/>
      <c r="P575" s="238"/>
      <c r="Q575" s="238"/>
      <c r="R575" s="238"/>
      <c r="S575" s="238"/>
      <c r="T575" s="23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0" t="s">
        <v>147</v>
      </c>
      <c r="AU575" s="240" t="s">
        <v>145</v>
      </c>
      <c r="AV575" s="14" t="s">
        <v>145</v>
      </c>
      <c r="AW575" s="14" t="s">
        <v>33</v>
      </c>
      <c r="AX575" s="14" t="s">
        <v>79</v>
      </c>
      <c r="AY575" s="240" t="s">
        <v>137</v>
      </c>
    </row>
    <row r="576" s="2" customFormat="1">
      <c r="A576" s="40"/>
      <c r="B576" s="41"/>
      <c r="C576" s="206" t="s">
        <v>790</v>
      </c>
      <c r="D576" s="206" t="s">
        <v>139</v>
      </c>
      <c r="E576" s="207" t="s">
        <v>791</v>
      </c>
      <c r="F576" s="208" t="s">
        <v>792</v>
      </c>
      <c r="G576" s="209" t="s">
        <v>334</v>
      </c>
      <c r="H576" s="210">
        <v>4.9000000000000004</v>
      </c>
      <c r="I576" s="211"/>
      <c r="J576" s="212">
        <f>ROUND(I576*H576,2)</f>
        <v>0</v>
      </c>
      <c r="K576" s="208" t="s">
        <v>143</v>
      </c>
      <c r="L576" s="46"/>
      <c r="M576" s="213" t="s">
        <v>19</v>
      </c>
      <c r="N576" s="214" t="s">
        <v>43</v>
      </c>
      <c r="O576" s="86"/>
      <c r="P576" s="215">
        <f>O576*H576</f>
        <v>0</v>
      </c>
      <c r="Q576" s="215">
        <v>0.0042852159999999997</v>
      </c>
      <c r="R576" s="215">
        <f>Q576*H576</f>
        <v>0.020997558400000001</v>
      </c>
      <c r="S576" s="215">
        <v>0</v>
      </c>
      <c r="T576" s="21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7" t="s">
        <v>229</v>
      </c>
      <c r="AT576" s="217" t="s">
        <v>139</v>
      </c>
      <c r="AU576" s="217" t="s">
        <v>145</v>
      </c>
      <c r="AY576" s="19" t="s">
        <v>137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9" t="s">
        <v>145</v>
      </c>
      <c r="BK576" s="218">
        <f>ROUND(I576*H576,2)</f>
        <v>0</v>
      </c>
      <c r="BL576" s="19" t="s">
        <v>229</v>
      </c>
      <c r="BM576" s="217" t="s">
        <v>793</v>
      </c>
    </row>
    <row r="577" s="13" customFormat="1">
      <c r="A577" s="13"/>
      <c r="B577" s="219"/>
      <c r="C577" s="220"/>
      <c r="D577" s="221" t="s">
        <v>147</v>
      </c>
      <c r="E577" s="222" t="s">
        <v>19</v>
      </c>
      <c r="F577" s="223" t="s">
        <v>794</v>
      </c>
      <c r="G577" s="220"/>
      <c r="H577" s="222" t="s">
        <v>19</v>
      </c>
      <c r="I577" s="224"/>
      <c r="J577" s="220"/>
      <c r="K577" s="220"/>
      <c r="L577" s="225"/>
      <c r="M577" s="226"/>
      <c r="N577" s="227"/>
      <c r="O577" s="227"/>
      <c r="P577" s="227"/>
      <c r="Q577" s="227"/>
      <c r="R577" s="227"/>
      <c r="S577" s="227"/>
      <c r="T577" s="22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29" t="s">
        <v>147</v>
      </c>
      <c r="AU577" s="229" t="s">
        <v>145</v>
      </c>
      <c r="AV577" s="13" t="s">
        <v>79</v>
      </c>
      <c r="AW577" s="13" t="s">
        <v>33</v>
      </c>
      <c r="AX577" s="13" t="s">
        <v>71</v>
      </c>
      <c r="AY577" s="229" t="s">
        <v>137</v>
      </c>
    </row>
    <row r="578" s="14" customFormat="1">
      <c r="A578" s="14"/>
      <c r="B578" s="230"/>
      <c r="C578" s="231"/>
      <c r="D578" s="221" t="s">
        <v>147</v>
      </c>
      <c r="E578" s="232" t="s">
        <v>19</v>
      </c>
      <c r="F578" s="233" t="s">
        <v>795</v>
      </c>
      <c r="G578" s="231"/>
      <c r="H578" s="234">
        <v>4.9000000000000004</v>
      </c>
      <c r="I578" s="235"/>
      <c r="J578" s="231"/>
      <c r="K578" s="231"/>
      <c r="L578" s="236"/>
      <c r="M578" s="237"/>
      <c r="N578" s="238"/>
      <c r="O578" s="238"/>
      <c r="P578" s="238"/>
      <c r="Q578" s="238"/>
      <c r="R578" s="238"/>
      <c r="S578" s="238"/>
      <c r="T578" s="23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0" t="s">
        <v>147</v>
      </c>
      <c r="AU578" s="240" t="s">
        <v>145</v>
      </c>
      <c r="AV578" s="14" t="s">
        <v>145</v>
      </c>
      <c r="AW578" s="14" t="s">
        <v>33</v>
      </c>
      <c r="AX578" s="14" t="s">
        <v>79</v>
      </c>
      <c r="AY578" s="240" t="s">
        <v>137</v>
      </c>
    </row>
    <row r="579" s="2" customFormat="1" ht="33" customHeight="1">
      <c r="A579" s="40"/>
      <c r="B579" s="41"/>
      <c r="C579" s="206" t="s">
        <v>796</v>
      </c>
      <c r="D579" s="206" t="s">
        <v>139</v>
      </c>
      <c r="E579" s="207" t="s">
        <v>797</v>
      </c>
      <c r="F579" s="208" t="s">
        <v>798</v>
      </c>
      <c r="G579" s="209" t="s">
        <v>334</v>
      </c>
      <c r="H579" s="210">
        <v>11.57</v>
      </c>
      <c r="I579" s="211"/>
      <c r="J579" s="212">
        <f>ROUND(I579*H579,2)</f>
        <v>0</v>
      </c>
      <c r="K579" s="208" t="s">
        <v>143</v>
      </c>
      <c r="L579" s="46"/>
      <c r="M579" s="213" t="s">
        <v>19</v>
      </c>
      <c r="N579" s="214" t="s">
        <v>43</v>
      </c>
      <c r="O579" s="86"/>
      <c r="P579" s="215">
        <f>O579*H579</f>
        <v>0</v>
      </c>
      <c r="Q579" s="215">
        <v>0.0028039499999999999</v>
      </c>
      <c r="R579" s="215">
        <f>Q579*H579</f>
        <v>0.032441701500000003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229</v>
      </c>
      <c r="AT579" s="217" t="s">
        <v>139</v>
      </c>
      <c r="AU579" s="217" t="s">
        <v>145</v>
      </c>
      <c r="AY579" s="19" t="s">
        <v>137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145</v>
      </c>
      <c r="BK579" s="218">
        <f>ROUND(I579*H579,2)</f>
        <v>0</v>
      </c>
      <c r="BL579" s="19" t="s">
        <v>229</v>
      </c>
      <c r="BM579" s="217" t="s">
        <v>799</v>
      </c>
    </row>
    <row r="580" s="13" customFormat="1">
      <c r="A580" s="13"/>
      <c r="B580" s="219"/>
      <c r="C580" s="220"/>
      <c r="D580" s="221" t="s">
        <v>147</v>
      </c>
      <c r="E580" s="222" t="s">
        <v>19</v>
      </c>
      <c r="F580" s="223" t="s">
        <v>800</v>
      </c>
      <c r="G580" s="220"/>
      <c r="H580" s="222" t="s">
        <v>19</v>
      </c>
      <c r="I580" s="224"/>
      <c r="J580" s="220"/>
      <c r="K580" s="220"/>
      <c r="L580" s="225"/>
      <c r="M580" s="226"/>
      <c r="N580" s="227"/>
      <c r="O580" s="227"/>
      <c r="P580" s="227"/>
      <c r="Q580" s="227"/>
      <c r="R580" s="227"/>
      <c r="S580" s="227"/>
      <c r="T580" s="22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29" t="s">
        <v>147</v>
      </c>
      <c r="AU580" s="229" t="s">
        <v>145</v>
      </c>
      <c r="AV580" s="13" t="s">
        <v>79</v>
      </c>
      <c r="AW580" s="13" t="s">
        <v>33</v>
      </c>
      <c r="AX580" s="13" t="s">
        <v>71</v>
      </c>
      <c r="AY580" s="229" t="s">
        <v>137</v>
      </c>
    </row>
    <row r="581" s="14" customFormat="1">
      <c r="A581" s="14"/>
      <c r="B581" s="230"/>
      <c r="C581" s="231"/>
      <c r="D581" s="221" t="s">
        <v>147</v>
      </c>
      <c r="E581" s="232" t="s">
        <v>19</v>
      </c>
      <c r="F581" s="233" t="s">
        <v>801</v>
      </c>
      <c r="G581" s="231"/>
      <c r="H581" s="234">
        <v>11.57</v>
      </c>
      <c r="I581" s="235"/>
      <c r="J581" s="231"/>
      <c r="K581" s="231"/>
      <c r="L581" s="236"/>
      <c r="M581" s="237"/>
      <c r="N581" s="238"/>
      <c r="O581" s="238"/>
      <c r="P581" s="238"/>
      <c r="Q581" s="238"/>
      <c r="R581" s="238"/>
      <c r="S581" s="238"/>
      <c r="T581" s="23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0" t="s">
        <v>147</v>
      </c>
      <c r="AU581" s="240" t="s">
        <v>145</v>
      </c>
      <c r="AV581" s="14" t="s">
        <v>145</v>
      </c>
      <c r="AW581" s="14" t="s">
        <v>33</v>
      </c>
      <c r="AX581" s="14" t="s">
        <v>79</v>
      </c>
      <c r="AY581" s="240" t="s">
        <v>137</v>
      </c>
    </row>
    <row r="582" s="2" customFormat="1" ht="33" customHeight="1">
      <c r="A582" s="40"/>
      <c r="B582" s="41"/>
      <c r="C582" s="206" t="s">
        <v>802</v>
      </c>
      <c r="D582" s="206" t="s">
        <v>139</v>
      </c>
      <c r="E582" s="207" t="s">
        <v>803</v>
      </c>
      <c r="F582" s="208" t="s">
        <v>804</v>
      </c>
      <c r="G582" s="209" t="s">
        <v>142</v>
      </c>
      <c r="H582" s="210">
        <v>47.405999999999999</v>
      </c>
      <c r="I582" s="211"/>
      <c r="J582" s="212">
        <f>ROUND(I582*H582,2)</f>
        <v>0</v>
      </c>
      <c r="K582" s="208" t="s">
        <v>143</v>
      </c>
      <c r="L582" s="46"/>
      <c r="M582" s="213" t="s">
        <v>19</v>
      </c>
      <c r="N582" s="214" t="s">
        <v>43</v>
      </c>
      <c r="O582" s="86"/>
      <c r="P582" s="215">
        <f>O582*H582</f>
        <v>0</v>
      </c>
      <c r="Q582" s="215">
        <v>0.0039665000000000004</v>
      </c>
      <c r="R582" s="215">
        <f>Q582*H582</f>
        <v>0.18803589900000001</v>
      </c>
      <c r="S582" s="215">
        <v>0</v>
      </c>
      <c r="T582" s="216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7" t="s">
        <v>229</v>
      </c>
      <c r="AT582" s="217" t="s">
        <v>139</v>
      </c>
      <c r="AU582" s="217" t="s">
        <v>145</v>
      </c>
      <c r="AY582" s="19" t="s">
        <v>137</v>
      </c>
      <c r="BE582" s="218">
        <f>IF(N582="základní",J582,0)</f>
        <v>0</v>
      </c>
      <c r="BF582" s="218">
        <f>IF(N582="snížená",J582,0)</f>
        <v>0</v>
      </c>
      <c r="BG582" s="218">
        <f>IF(N582="zákl. přenesená",J582,0)</f>
        <v>0</v>
      </c>
      <c r="BH582" s="218">
        <f>IF(N582="sníž. přenesená",J582,0)</f>
        <v>0</v>
      </c>
      <c r="BI582" s="218">
        <f>IF(N582="nulová",J582,0)</f>
        <v>0</v>
      </c>
      <c r="BJ582" s="19" t="s">
        <v>145</v>
      </c>
      <c r="BK582" s="218">
        <f>ROUND(I582*H582,2)</f>
        <v>0</v>
      </c>
      <c r="BL582" s="19" t="s">
        <v>229</v>
      </c>
      <c r="BM582" s="217" t="s">
        <v>805</v>
      </c>
    </row>
    <row r="583" s="13" customFormat="1">
      <c r="A583" s="13"/>
      <c r="B583" s="219"/>
      <c r="C583" s="220"/>
      <c r="D583" s="221" t="s">
        <v>147</v>
      </c>
      <c r="E583" s="222" t="s">
        <v>19</v>
      </c>
      <c r="F583" s="223" t="s">
        <v>806</v>
      </c>
      <c r="G583" s="220"/>
      <c r="H583" s="222" t="s">
        <v>19</v>
      </c>
      <c r="I583" s="224"/>
      <c r="J583" s="220"/>
      <c r="K583" s="220"/>
      <c r="L583" s="225"/>
      <c r="M583" s="226"/>
      <c r="N583" s="227"/>
      <c r="O583" s="227"/>
      <c r="P583" s="227"/>
      <c r="Q583" s="227"/>
      <c r="R583" s="227"/>
      <c r="S583" s="227"/>
      <c r="T583" s="22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29" t="s">
        <v>147</v>
      </c>
      <c r="AU583" s="229" t="s">
        <v>145</v>
      </c>
      <c r="AV583" s="13" t="s">
        <v>79</v>
      </c>
      <c r="AW583" s="13" t="s">
        <v>33</v>
      </c>
      <c r="AX583" s="13" t="s">
        <v>71</v>
      </c>
      <c r="AY583" s="229" t="s">
        <v>137</v>
      </c>
    </row>
    <row r="584" s="14" customFormat="1">
      <c r="A584" s="14"/>
      <c r="B584" s="230"/>
      <c r="C584" s="231"/>
      <c r="D584" s="221" t="s">
        <v>147</v>
      </c>
      <c r="E584" s="232" t="s">
        <v>19</v>
      </c>
      <c r="F584" s="233" t="s">
        <v>807</v>
      </c>
      <c r="G584" s="231"/>
      <c r="H584" s="234">
        <v>38.033999999999999</v>
      </c>
      <c r="I584" s="235"/>
      <c r="J584" s="231"/>
      <c r="K584" s="231"/>
      <c r="L584" s="236"/>
      <c r="M584" s="237"/>
      <c r="N584" s="238"/>
      <c r="O584" s="238"/>
      <c r="P584" s="238"/>
      <c r="Q584" s="238"/>
      <c r="R584" s="238"/>
      <c r="S584" s="238"/>
      <c r="T584" s="23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0" t="s">
        <v>147</v>
      </c>
      <c r="AU584" s="240" t="s">
        <v>145</v>
      </c>
      <c r="AV584" s="14" t="s">
        <v>145</v>
      </c>
      <c r="AW584" s="14" t="s">
        <v>33</v>
      </c>
      <c r="AX584" s="14" t="s">
        <v>71</v>
      </c>
      <c r="AY584" s="240" t="s">
        <v>137</v>
      </c>
    </row>
    <row r="585" s="13" customFormat="1">
      <c r="A585" s="13"/>
      <c r="B585" s="219"/>
      <c r="C585" s="220"/>
      <c r="D585" s="221" t="s">
        <v>147</v>
      </c>
      <c r="E585" s="222" t="s">
        <v>19</v>
      </c>
      <c r="F585" s="223" t="s">
        <v>808</v>
      </c>
      <c r="G585" s="220"/>
      <c r="H585" s="222" t="s">
        <v>19</v>
      </c>
      <c r="I585" s="224"/>
      <c r="J585" s="220"/>
      <c r="K585" s="220"/>
      <c r="L585" s="225"/>
      <c r="M585" s="226"/>
      <c r="N585" s="227"/>
      <c r="O585" s="227"/>
      <c r="P585" s="227"/>
      <c r="Q585" s="227"/>
      <c r="R585" s="227"/>
      <c r="S585" s="227"/>
      <c r="T585" s="22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29" t="s">
        <v>147</v>
      </c>
      <c r="AU585" s="229" t="s">
        <v>145</v>
      </c>
      <c r="AV585" s="13" t="s">
        <v>79</v>
      </c>
      <c r="AW585" s="13" t="s">
        <v>33</v>
      </c>
      <c r="AX585" s="13" t="s">
        <v>71</v>
      </c>
      <c r="AY585" s="229" t="s">
        <v>137</v>
      </c>
    </row>
    <row r="586" s="14" customFormat="1">
      <c r="A586" s="14"/>
      <c r="B586" s="230"/>
      <c r="C586" s="231"/>
      <c r="D586" s="221" t="s">
        <v>147</v>
      </c>
      <c r="E586" s="232" t="s">
        <v>19</v>
      </c>
      <c r="F586" s="233" t="s">
        <v>809</v>
      </c>
      <c r="G586" s="231"/>
      <c r="H586" s="234">
        <v>9.3719999999999999</v>
      </c>
      <c r="I586" s="235"/>
      <c r="J586" s="231"/>
      <c r="K586" s="231"/>
      <c r="L586" s="236"/>
      <c r="M586" s="237"/>
      <c r="N586" s="238"/>
      <c r="O586" s="238"/>
      <c r="P586" s="238"/>
      <c r="Q586" s="238"/>
      <c r="R586" s="238"/>
      <c r="S586" s="238"/>
      <c r="T586" s="23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0" t="s">
        <v>147</v>
      </c>
      <c r="AU586" s="240" t="s">
        <v>145</v>
      </c>
      <c r="AV586" s="14" t="s">
        <v>145</v>
      </c>
      <c r="AW586" s="14" t="s">
        <v>33</v>
      </c>
      <c r="AX586" s="14" t="s">
        <v>71</v>
      </c>
      <c r="AY586" s="240" t="s">
        <v>137</v>
      </c>
    </row>
    <row r="587" s="15" customFormat="1">
      <c r="A587" s="15"/>
      <c r="B587" s="241"/>
      <c r="C587" s="242"/>
      <c r="D587" s="221" t="s">
        <v>147</v>
      </c>
      <c r="E587" s="243" t="s">
        <v>19</v>
      </c>
      <c r="F587" s="244" t="s">
        <v>188</v>
      </c>
      <c r="G587" s="242"/>
      <c r="H587" s="245">
        <v>47.405999999999999</v>
      </c>
      <c r="I587" s="246"/>
      <c r="J587" s="242"/>
      <c r="K587" s="242"/>
      <c r="L587" s="247"/>
      <c r="M587" s="248"/>
      <c r="N587" s="249"/>
      <c r="O587" s="249"/>
      <c r="P587" s="249"/>
      <c r="Q587" s="249"/>
      <c r="R587" s="249"/>
      <c r="S587" s="249"/>
      <c r="T587" s="250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51" t="s">
        <v>147</v>
      </c>
      <c r="AU587" s="251" t="s">
        <v>145</v>
      </c>
      <c r="AV587" s="15" t="s">
        <v>144</v>
      </c>
      <c r="AW587" s="15" t="s">
        <v>33</v>
      </c>
      <c r="AX587" s="15" t="s">
        <v>79</v>
      </c>
      <c r="AY587" s="251" t="s">
        <v>137</v>
      </c>
    </row>
    <row r="588" s="2" customFormat="1" ht="33" customHeight="1">
      <c r="A588" s="40"/>
      <c r="B588" s="41"/>
      <c r="C588" s="206" t="s">
        <v>810</v>
      </c>
      <c r="D588" s="206" t="s">
        <v>139</v>
      </c>
      <c r="E588" s="207" t="s">
        <v>811</v>
      </c>
      <c r="F588" s="208" t="s">
        <v>812</v>
      </c>
      <c r="G588" s="209" t="s">
        <v>334</v>
      </c>
      <c r="H588" s="210">
        <v>239.125</v>
      </c>
      <c r="I588" s="211"/>
      <c r="J588" s="212">
        <f>ROUND(I588*H588,2)</f>
        <v>0</v>
      </c>
      <c r="K588" s="208" t="s">
        <v>143</v>
      </c>
      <c r="L588" s="46"/>
      <c r="M588" s="213" t="s">
        <v>19</v>
      </c>
      <c r="N588" s="214" t="s">
        <v>43</v>
      </c>
      <c r="O588" s="86"/>
      <c r="P588" s="215">
        <f>O588*H588</f>
        <v>0</v>
      </c>
      <c r="Q588" s="215">
        <v>0.0026991659999999998</v>
      </c>
      <c r="R588" s="215">
        <f>Q588*H588</f>
        <v>0.64543806974999995</v>
      </c>
      <c r="S588" s="215">
        <v>0</v>
      </c>
      <c r="T588" s="216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7" t="s">
        <v>229</v>
      </c>
      <c r="AT588" s="217" t="s">
        <v>139</v>
      </c>
      <c r="AU588" s="217" t="s">
        <v>145</v>
      </c>
      <c r="AY588" s="19" t="s">
        <v>137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9" t="s">
        <v>145</v>
      </c>
      <c r="BK588" s="218">
        <f>ROUND(I588*H588,2)</f>
        <v>0</v>
      </c>
      <c r="BL588" s="19" t="s">
        <v>229</v>
      </c>
      <c r="BM588" s="217" t="s">
        <v>813</v>
      </c>
    </row>
    <row r="589" s="13" customFormat="1">
      <c r="A589" s="13"/>
      <c r="B589" s="219"/>
      <c r="C589" s="220"/>
      <c r="D589" s="221" t="s">
        <v>147</v>
      </c>
      <c r="E589" s="222" t="s">
        <v>19</v>
      </c>
      <c r="F589" s="223" t="s">
        <v>814</v>
      </c>
      <c r="G589" s="220"/>
      <c r="H589" s="222" t="s">
        <v>19</v>
      </c>
      <c r="I589" s="224"/>
      <c r="J589" s="220"/>
      <c r="K589" s="220"/>
      <c r="L589" s="225"/>
      <c r="M589" s="226"/>
      <c r="N589" s="227"/>
      <c r="O589" s="227"/>
      <c r="P589" s="227"/>
      <c r="Q589" s="227"/>
      <c r="R589" s="227"/>
      <c r="S589" s="227"/>
      <c r="T589" s="22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29" t="s">
        <v>147</v>
      </c>
      <c r="AU589" s="229" t="s">
        <v>145</v>
      </c>
      <c r="AV589" s="13" t="s">
        <v>79</v>
      </c>
      <c r="AW589" s="13" t="s">
        <v>33</v>
      </c>
      <c r="AX589" s="13" t="s">
        <v>71</v>
      </c>
      <c r="AY589" s="229" t="s">
        <v>137</v>
      </c>
    </row>
    <row r="590" s="14" customFormat="1">
      <c r="A590" s="14"/>
      <c r="B590" s="230"/>
      <c r="C590" s="231"/>
      <c r="D590" s="221" t="s">
        <v>147</v>
      </c>
      <c r="E590" s="232" t="s">
        <v>19</v>
      </c>
      <c r="F590" s="233" t="s">
        <v>815</v>
      </c>
      <c r="G590" s="231"/>
      <c r="H590" s="234">
        <v>16.199999999999999</v>
      </c>
      <c r="I590" s="235"/>
      <c r="J590" s="231"/>
      <c r="K590" s="231"/>
      <c r="L590" s="236"/>
      <c r="M590" s="237"/>
      <c r="N590" s="238"/>
      <c r="O590" s="238"/>
      <c r="P590" s="238"/>
      <c r="Q590" s="238"/>
      <c r="R590" s="238"/>
      <c r="S590" s="238"/>
      <c r="T590" s="23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0" t="s">
        <v>147</v>
      </c>
      <c r="AU590" s="240" t="s">
        <v>145</v>
      </c>
      <c r="AV590" s="14" t="s">
        <v>145</v>
      </c>
      <c r="AW590" s="14" t="s">
        <v>33</v>
      </c>
      <c r="AX590" s="14" t="s">
        <v>71</v>
      </c>
      <c r="AY590" s="240" t="s">
        <v>137</v>
      </c>
    </row>
    <row r="591" s="14" customFormat="1">
      <c r="A591" s="14"/>
      <c r="B591" s="230"/>
      <c r="C591" s="231"/>
      <c r="D591" s="221" t="s">
        <v>147</v>
      </c>
      <c r="E591" s="232" t="s">
        <v>19</v>
      </c>
      <c r="F591" s="233" t="s">
        <v>816</v>
      </c>
      <c r="G591" s="231"/>
      <c r="H591" s="234">
        <v>31.199999999999999</v>
      </c>
      <c r="I591" s="235"/>
      <c r="J591" s="231"/>
      <c r="K591" s="231"/>
      <c r="L591" s="236"/>
      <c r="M591" s="237"/>
      <c r="N591" s="238"/>
      <c r="O591" s="238"/>
      <c r="P591" s="238"/>
      <c r="Q591" s="238"/>
      <c r="R591" s="238"/>
      <c r="S591" s="238"/>
      <c r="T591" s="23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0" t="s">
        <v>147</v>
      </c>
      <c r="AU591" s="240" t="s">
        <v>145</v>
      </c>
      <c r="AV591" s="14" t="s">
        <v>145</v>
      </c>
      <c r="AW591" s="14" t="s">
        <v>33</v>
      </c>
      <c r="AX591" s="14" t="s">
        <v>71</v>
      </c>
      <c r="AY591" s="240" t="s">
        <v>137</v>
      </c>
    </row>
    <row r="592" s="14" customFormat="1">
      <c r="A592" s="14"/>
      <c r="B592" s="230"/>
      <c r="C592" s="231"/>
      <c r="D592" s="221" t="s">
        <v>147</v>
      </c>
      <c r="E592" s="232" t="s">
        <v>19</v>
      </c>
      <c r="F592" s="233" t="s">
        <v>817</v>
      </c>
      <c r="G592" s="231"/>
      <c r="H592" s="234">
        <v>12</v>
      </c>
      <c r="I592" s="235"/>
      <c r="J592" s="231"/>
      <c r="K592" s="231"/>
      <c r="L592" s="236"/>
      <c r="M592" s="237"/>
      <c r="N592" s="238"/>
      <c r="O592" s="238"/>
      <c r="P592" s="238"/>
      <c r="Q592" s="238"/>
      <c r="R592" s="238"/>
      <c r="S592" s="238"/>
      <c r="T592" s="23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0" t="s">
        <v>147</v>
      </c>
      <c r="AU592" s="240" t="s">
        <v>145</v>
      </c>
      <c r="AV592" s="14" t="s">
        <v>145</v>
      </c>
      <c r="AW592" s="14" t="s">
        <v>33</v>
      </c>
      <c r="AX592" s="14" t="s">
        <v>71</v>
      </c>
      <c r="AY592" s="240" t="s">
        <v>137</v>
      </c>
    </row>
    <row r="593" s="14" customFormat="1">
      <c r="A593" s="14"/>
      <c r="B593" s="230"/>
      <c r="C593" s="231"/>
      <c r="D593" s="221" t="s">
        <v>147</v>
      </c>
      <c r="E593" s="232" t="s">
        <v>19</v>
      </c>
      <c r="F593" s="233" t="s">
        <v>818</v>
      </c>
      <c r="G593" s="231"/>
      <c r="H593" s="234">
        <v>67.200000000000003</v>
      </c>
      <c r="I593" s="235"/>
      <c r="J593" s="231"/>
      <c r="K593" s="231"/>
      <c r="L593" s="236"/>
      <c r="M593" s="237"/>
      <c r="N593" s="238"/>
      <c r="O593" s="238"/>
      <c r="P593" s="238"/>
      <c r="Q593" s="238"/>
      <c r="R593" s="238"/>
      <c r="S593" s="238"/>
      <c r="T593" s="23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0" t="s">
        <v>147</v>
      </c>
      <c r="AU593" s="240" t="s">
        <v>145</v>
      </c>
      <c r="AV593" s="14" t="s">
        <v>145</v>
      </c>
      <c r="AW593" s="14" t="s">
        <v>33</v>
      </c>
      <c r="AX593" s="14" t="s">
        <v>71</v>
      </c>
      <c r="AY593" s="240" t="s">
        <v>137</v>
      </c>
    </row>
    <row r="594" s="14" customFormat="1">
      <c r="A594" s="14"/>
      <c r="B594" s="230"/>
      <c r="C594" s="231"/>
      <c r="D594" s="221" t="s">
        <v>147</v>
      </c>
      <c r="E594" s="232" t="s">
        <v>19</v>
      </c>
      <c r="F594" s="233" t="s">
        <v>819</v>
      </c>
      <c r="G594" s="231"/>
      <c r="H594" s="234">
        <v>90</v>
      </c>
      <c r="I594" s="235"/>
      <c r="J594" s="231"/>
      <c r="K594" s="231"/>
      <c r="L594" s="236"/>
      <c r="M594" s="237"/>
      <c r="N594" s="238"/>
      <c r="O594" s="238"/>
      <c r="P594" s="238"/>
      <c r="Q594" s="238"/>
      <c r="R594" s="238"/>
      <c r="S594" s="238"/>
      <c r="T594" s="23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0" t="s">
        <v>147</v>
      </c>
      <c r="AU594" s="240" t="s">
        <v>145</v>
      </c>
      <c r="AV594" s="14" t="s">
        <v>145</v>
      </c>
      <c r="AW594" s="14" t="s">
        <v>33</v>
      </c>
      <c r="AX594" s="14" t="s">
        <v>71</v>
      </c>
      <c r="AY594" s="240" t="s">
        <v>137</v>
      </c>
    </row>
    <row r="595" s="14" customFormat="1">
      <c r="A595" s="14"/>
      <c r="B595" s="230"/>
      <c r="C595" s="231"/>
      <c r="D595" s="221" t="s">
        <v>147</v>
      </c>
      <c r="E595" s="232" t="s">
        <v>19</v>
      </c>
      <c r="F595" s="233" t="s">
        <v>820</v>
      </c>
      <c r="G595" s="231"/>
      <c r="H595" s="234">
        <v>1.075</v>
      </c>
      <c r="I595" s="235"/>
      <c r="J595" s="231"/>
      <c r="K595" s="231"/>
      <c r="L595" s="236"/>
      <c r="M595" s="237"/>
      <c r="N595" s="238"/>
      <c r="O595" s="238"/>
      <c r="P595" s="238"/>
      <c r="Q595" s="238"/>
      <c r="R595" s="238"/>
      <c r="S595" s="238"/>
      <c r="T595" s="23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0" t="s">
        <v>147</v>
      </c>
      <c r="AU595" s="240" t="s">
        <v>145</v>
      </c>
      <c r="AV595" s="14" t="s">
        <v>145</v>
      </c>
      <c r="AW595" s="14" t="s">
        <v>33</v>
      </c>
      <c r="AX595" s="14" t="s">
        <v>71</v>
      </c>
      <c r="AY595" s="240" t="s">
        <v>137</v>
      </c>
    </row>
    <row r="596" s="14" customFormat="1">
      <c r="A596" s="14"/>
      <c r="B596" s="230"/>
      <c r="C596" s="231"/>
      <c r="D596" s="221" t="s">
        <v>147</v>
      </c>
      <c r="E596" s="232" t="s">
        <v>19</v>
      </c>
      <c r="F596" s="233" t="s">
        <v>821</v>
      </c>
      <c r="G596" s="231"/>
      <c r="H596" s="234">
        <v>3</v>
      </c>
      <c r="I596" s="235"/>
      <c r="J596" s="231"/>
      <c r="K596" s="231"/>
      <c r="L596" s="236"/>
      <c r="M596" s="237"/>
      <c r="N596" s="238"/>
      <c r="O596" s="238"/>
      <c r="P596" s="238"/>
      <c r="Q596" s="238"/>
      <c r="R596" s="238"/>
      <c r="S596" s="238"/>
      <c r="T596" s="23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0" t="s">
        <v>147</v>
      </c>
      <c r="AU596" s="240" t="s">
        <v>145</v>
      </c>
      <c r="AV596" s="14" t="s">
        <v>145</v>
      </c>
      <c r="AW596" s="14" t="s">
        <v>33</v>
      </c>
      <c r="AX596" s="14" t="s">
        <v>71</v>
      </c>
      <c r="AY596" s="240" t="s">
        <v>137</v>
      </c>
    </row>
    <row r="597" s="14" customFormat="1">
      <c r="A597" s="14"/>
      <c r="B597" s="230"/>
      <c r="C597" s="231"/>
      <c r="D597" s="221" t="s">
        <v>147</v>
      </c>
      <c r="E597" s="232" t="s">
        <v>19</v>
      </c>
      <c r="F597" s="233" t="s">
        <v>822</v>
      </c>
      <c r="G597" s="231"/>
      <c r="H597" s="234">
        <v>6.4500000000000002</v>
      </c>
      <c r="I597" s="235"/>
      <c r="J597" s="231"/>
      <c r="K597" s="231"/>
      <c r="L597" s="236"/>
      <c r="M597" s="237"/>
      <c r="N597" s="238"/>
      <c r="O597" s="238"/>
      <c r="P597" s="238"/>
      <c r="Q597" s="238"/>
      <c r="R597" s="238"/>
      <c r="S597" s="238"/>
      <c r="T597" s="23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0" t="s">
        <v>147</v>
      </c>
      <c r="AU597" s="240" t="s">
        <v>145</v>
      </c>
      <c r="AV597" s="14" t="s">
        <v>145</v>
      </c>
      <c r="AW597" s="14" t="s">
        <v>33</v>
      </c>
      <c r="AX597" s="14" t="s">
        <v>71</v>
      </c>
      <c r="AY597" s="240" t="s">
        <v>137</v>
      </c>
    </row>
    <row r="598" s="14" customFormat="1">
      <c r="A598" s="14"/>
      <c r="B598" s="230"/>
      <c r="C598" s="231"/>
      <c r="D598" s="221" t="s">
        <v>147</v>
      </c>
      <c r="E598" s="232" t="s">
        <v>19</v>
      </c>
      <c r="F598" s="233" t="s">
        <v>823</v>
      </c>
      <c r="G598" s="231"/>
      <c r="H598" s="234">
        <v>12</v>
      </c>
      <c r="I598" s="235"/>
      <c r="J598" s="231"/>
      <c r="K598" s="231"/>
      <c r="L598" s="236"/>
      <c r="M598" s="237"/>
      <c r="N598" s="238"/>
      <c r="O598" s="238"/>
      <c r="P598" s="238"/>
      <c r="Q598" s="238"/>
      <c r="R598" s="238"/>
      <c r="S598" s="238"/>
      <c r="T598" s="23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0" t="s">
        <v>147</v>
      </c>
      <c r="AU598" s="240" t="s">
        <v>145</v>
      </c>
      <c r="AV598" s="14" t="s">
        <v>145</v>
      </c>
      <c r="AW598" s="14" t="s">
        <v>33</v>
      </c>
      <c r="AX598" s="14" t="s">
        <v>71</v>
      </c>
      <c r="AY598" s="240" t="s">
        <v>137</v>
      </c>
    </row>
    <row r="599" s="15" customFormat="1">
      <c r="A599" s="15"/>
      <c r="B599" s="241"/>
      <c r="C599" s="242"/>
      <c r="D599" s="221" t="s">
        <v>147</v>
      </c>
      <c r="E599" s="243" t="s">
        <v>19</v>
      </c>
      <c r="F599" s="244" t="s">
        <v>188</v>
      </c>
      <c r="G599" s="242"/>
      <c r="H599" s="245">
        <v>239.125</v>
      </c>
      <c r="I599" s="246"/>
      <c r="J599" s="242"/>
      <c r="K599" s="242"/>
      <c r="L599" s="247"/>
      <c r="M599" s="248"/>
      <c r="N599" s="249"/>
      <c r="O599" s="249"/>
      <c r="P599" s="249"/>
      <c r="Q599" s="249"/>
      <c r="R599" s="249"/>
      <c r="S599" s="249"/>
      <c r="T599" s="250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1" t="s">
        <v>147</v>
      </c>
      <c r="AU599" s="251" t="s">
        <v>145</v>
      </c>
      <c r="AV599" s="15" t="s">
        <v>144</v>
      </c>
      <c r="AW599" s="15" t="s">
        <v>33</v>
      </c>
      <c r="AX599" s="15" t="s">
        <v>79</v>
      </c>
      <c r="AY599" s="251" t="s">
        <v>137</v>
      </c>
    </row>
    <row r="600" s="2" customFormat="1">
      <c r="A600" s="40"/>
      <c r="B600" s="41"/>
      <c r="C600" s="206" t="s">
        <v>824</v>
      </c>
      <c r="D600" s="206" t="s">
        <v>139</v>
      </c>
      <c r="E600" s="207" t="s">
        <v>825</v>
      </c>
      <c r="F600" s="208" t="s">
        <v>826</v>
      </c>
      <c r="G600" s="209" t="s">
        <v>334</v>
      </c>
      <c r="H600" s="210">
        <v>40</v>
      </c>
      <c r="I600" s="211"/>
      <c r="J600" s="212">
        <f>ROUND(I600*H600,2)</f>
        <v>0</v>
      </c>
      <c r="K600" s="208" t="s">
        <v>143</v>
      </c>
      <c r="L600" s="46"/>
      <c r="M600" s="213" t="s">
        <v>19</v>
      </c>
      <c r="N600" s="214" t="s">
        <v>43</v>
      </c>
      <c r="O600" s="86"/>
      <c r="P600" s="215">
        <f>O600*H600</f>
        <v>0</v>
      </c>
      <c r="Q600" s="215">
        <v>0.001157716</v>
      </c>
      <c r="R600" s="215">
        <f>Q600*H600</f>
        <v>0.046308639999999998</v>
      </c>
      <c r="S600" s="215">
        <v>0</v>
      </c>
      <c r="T600" s="216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7" t="s">
        <v>229</v>
      </c>
      <c r="AT600" s="217" t="s">
        <v>139</v>
      </c>
      <c r="AU600" s="217" t="s">
        <v>145</v>
      </c>
      <c r="AY600" s="19" t="s">
        <v>137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9" t="s">
        <v>145</v>
      </c>
      <c r="BK600" s="218">
        <f>ROUND(I600*H600,2)</f>
        <v>0</v>
      </c>
      <c r="BL600" s="19" t="s">
        <v>229</v>
      </c>
      <c r="BM600" s="217" t="s">
        <v>827</v>
      </c>
    </row>
    <row r="601" s="13" customFormat="1">
      <c r="A601" s="13"/>
      <c r="B601" s="219"/>
      <c r="C601" s="220"/>
      <c r="D601" s="221" t="s">
        <v>147</v>
      </c>
      <c r="E601" s="222" t="s">
        <v>19</v>
      </c>
      <c r="F601" s="223" t="s">
        <v>828</v>
      </c>
      <c r="G601" s="220"/>
      <c r="H601" s="222" t="s">
        <v>19</v>
      </c>
      <c r="I601" s="224"/>
      <c r="J601" s="220"/>
      <c r="K601" s="220"/>
      <c r="L601" s="225"/>
      <c r="M601" s="226"/>
      <c r="N601" s="227"/>
      <c r="O601" s="227"/>
      <c r="P601" s="227"/>
      <c r="Q601" s="227"/>
      <c r="R601" s="227"/>
      <c r="S601" s="227"/>
      <c r="T601" s="22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29" t="s">
        <v>147</v>
      </c>
      <c r="AU601" s="229" t="s">
        <v>145</v>
      </c>
      <c r="AV601" s="13" t="s">
        <v>79</v>
      </c>
      <c r="AW601" s="13" t="s">
        <v>33</v>
      </c>
      <c r="AX601" s="13" t="s">
        <v>71</v>
      </c>
      <c r="AY601" s="229" t="s">
        <v>137</v>
      </c>
    </row>
    <row r="602" s="14" customFormat="1">
      <c r="A602" s="14"/>
      <c r="B602" s="230"/>
      <c r="C602" s="231"/>
      <c r="D602" s="221" t="s">
        <v>147</v>
      </c>
      <c r="E602" s="232" t="s">
        <v>19</v>
      </c>
      <c r="F602" s="233" t="s">
        <v>829</v>
      </c>
      <c r="G602" s="231"/>
      <c r="H602" s="234">
        <v>40</v>
      </c>
      <c r="I602" s="235"/>
      <c r="J602" s="231"/>
      <c r="K602" s="231"/>
      <c r="L602" s="236"/>
      <c r="M602" s="237"/>
      <c r="N602" s="238"/>
      <c r="O602" s="238"/>
      <c r="P602" s="238"/>
      <c r="Q602" s="238"/>
      <c r="R602" s="238"/>
      <c r="S602" s="238"/>
      <c r="T602" s="23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0" t="s">
        <v>147</v>
      </c>
      <c r="AU602" s="240" t="s">
        <v>145</v>
      </c>
      <c r="AV602" s="14" t="s">
        <v>145</v>
      </c>
      <c r="AW602" s="14" t="s">
        <v>33</v>
      </c>
      <c r="AX602" s="14" t="s">
        <v>79</v>
      </c>
      <c r="AY602" s="240" t="s">
        <v>137</v>
      </c>
    </row>
    <row r="603" s="2" customFormat="1">
      <c r="A603" s="40"/>
      <c r="B603" s="41"/>
      <c r="C603" s="206" t="s">
        <v>830</v>
      </c>
      <c r="D603" s="206" t="s">
        <v>139</v>
      </c>
      <c r="E603" s="207" t="s">
        <v>831</v>
      </c>
      <c r="F603" s="208" t="s">
        <v>832</v>
      </c>
      <c r="G603" s="209" t="s">
        <v>334</v>
      </c>
      <c r="H603" s="210">
        <v>21</v>
      </c>
      <c r="I603" s="211"/>
      <c r="J603" s="212">
        <f>ROUND(I603*H603,2)</f>
        <v>0</v>
      </c>
      <c r="K603" s="208" t="s">
        <v>143</v>
      </c>
      <c r="L603" s="46"/>
      <c r="M603" s="213" t="s">
        <v>19</v>
      </c>
      <c r="N603" s="214" t="s">
        <v>43</v>
      </c>
      <c r="O603" s="86"/>
      <c r="P603" s="215">
        <f>O603*H603</f>
        <v>0</v>
      </c>
      <c r="Q603" s="215">
        <v>0.0013862659999999999</v>
      </c>
      <c r="R603" s="215">
        <f>Q603*H603</f>
        <v>0.029111585999999998</v>
      </c>
      <c r="S603" s="215">
        <v>0</v>
      </c>
      <c r="T603" s="216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7" t="s">
        <v>229</v>
      </c>
      <c r="AT603" s="217" t="s">
        <v>139</v>
      </c>
      <c r="AU603" s="217" t="s">
        <v>145</v>
      </c>
      <c r="AY603" s="19" t="s">
        <v>137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9" t="s">
        <v>145</v>
      </c>
      <c r="BK603" s="218">
        <f>ROUND(I603*H603,2)</f>
        <v>0</v>
      </c>
      <c r="BL603" s="19" t="s">
        <v>229</v>
      </c>
      <c r="BM603" s="217" t="s">
        <v>833</v>
      </c>
    </row>
    <row r="604" s="13" customFormat="1">
      <c r="A604" s="13"/>
      <c r="B604" s="219"/>
      <c r="C604" s="220"/>
      <c r="D604" s="221" t="s">
        <v>147</v>
      </c>
      <c r="E604" s="222" t="s">
        <v>19</v>
      </c>
      <c r="F604" s="223" t="s">
        <v>834</v>
      </c>
      <c r="G604" s="220"/>
      <c r="H604" s="222" t="s">
        <v>19</v>
      </c>
      <c r="I604" s="224"/>
      <c r="J604" s="220"/>
      <c r="K604" s="220"/>
      <c r="L604" s="225"/>
      <c r="M604" s="226"/>
      <c r="N604" s="227"/>
      <c r="O604" s="227"/>
      <c r="P604" s="227"/>
      <c r="Q604" s="227"/>
      <c r="R604" s="227"/>
      <c r="S604" s="227"/>
      <c r="T604" s="22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29" t="s">
        <v>147</v>
      </c>
      <c r="AU604" s="229" t="s">
        <v>145</v>
      </c>
      <c r="AV604" s="13" t="s">
        <v>79</v>
      </c>
      <c r="AW604" s="13" t="s">
        <v>33</v>
      </c>
      <c r="AX604" s="13" t="s">
        <v>71</v>
      </c>
      <c r="AY604" s="229" t="s">
        <v>137</v>
      </c>
    </row>
    <row r="605" s="14" customFormat="1">
      <c r="A605" s="14"/>
      <c r="B605" s="230"/>
      <c r="C605" s="231"/>
      <c r="D605" s="221" t="s">
        <v>147</v>
      </c>
      <c r="E605" s="232" t="s">
        <v>19</v>
      </c>
      <c r="F605" s="233" t="s">
        <v>835</v>
      </c>
      <c r="G605" s="231"/>
      <c r="H605" s="234">
        <v>21</v>
      </c>
      <c r="I605" s="235"/>
      <c r="J605" s="231"/>
      <c r="K605" s="231"/>
      <c r="L605" s="236"/>
      <c r="M605" s="237"/>
      <c r="N605" s="238"/>
      <c r="O605" s="238"/>
      <c r="P605" s="238"/>
      <c r="Q605" s="238"/>
      <c r="R605" s="238"/>
      <c r="S605" s="238"/>
      <c r="T605" s="23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0" t="s">
        <v>147</v>
      </c>
      <c r="AU605" s="240" t="s">
        <v>145</v>
      </c>
      <c r="AV605" s="14" t="s">
        <v>145</v>
      </c>
      <c r="AW605" s="14" t="s">
        <v>33</v>
      </c>
      <c r="AX605" s="14" t="s">
        <v>79</v>
      </c>
      <c r="AY605" s="240" t="s">
        <v>137</v>
      </c>
    </row>
    <row r="606" s="2" customFormat="1" ht="33" customHeight="1">
      <c r="A606" s="40"/>
      <c r="B606" s="41"/>
      <c r="C606" s="206" t="s">
        <v>836</v>
      </c>
      <c r="D606" s="206" t="s">
        <v>139</v>
      </c>
      <c r="E606" s="207" t="s">
        <v>837</v>
      </c>
      <c r="F606" s="208" t="s">
        <v>838</v>
      </c>
      <c r="G606" s="209" t="s">
        <v>334</v>
      </c>
      <c r="H606" s="210">
        <v>5</v>
      </c>
      <c r="I606" s="211"/>
      <c r="J606" s="212">
        <f>ROUND(I606*H606,2)</f>
        <v>0</v>
      </c>
      <c r="K606" s="208" t="s">
        <v>143</v>
      </c>
      <c r="L606" s="46"/>
      <c r="M606" s="213" t="s">
        <v>19</v>
      </c>
      <c r="N606" s="214" t="s">
        <v>43</v>
      </c>
      <c r="O606" s="86"/>
      <c r="P606" s="215">
        <f>O606*H606</f>
        <v>0</v>
      </c>
      <c r="Q606" s="215">
        <v>0.0022775</v>
      </c>
      <c r="R606" s="215">
        <f>Q606*H606</f>
        <v>0.0113875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229</v>
      </c>
      <c r="AT606" s="217" t="s">
        <v>139</v>
      </c>
      <c r="AU606" s="217" t="s">
        <v>145</v>
      </c>
      <c r="AY606" s="19" t="s">
        <v>137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145</v>
      </c>
      <c r="BK606" s="218">
        <f>ROUND(I606*H606,2)</f>
        <v>0</v>
      </c>
      <c r="BL606" s="19" t="s">
        <v>229</v>
      </c>
      <c r="BM606" s="217" t="s">
        <v>839</v>
      </c>
    </row>
    <row r="607" s="13" customFormat="1">
      <c r="A607" s="13"/>
      <c r="B607" s="219"/>
      <c r="C607" s="220"/>
      <c r="D607" s="221" t="s">
        <v>147</v>
      </c>
      <c r="E607" s="222" t="s">
        <v>19</v>
      </c>
      <c r="F607" s="223" t="s">
        <v>840</v>
      </c>
      <c r="G607" s="220"/>
      <c r="H607" s="222" t="s">
        <v>19</v>
      </c>
      <c r="I607" s="224"/>
      <c r="J607" s="220"/>
      <c r="K607" s="220"/>
      <c r="L607" s="225"/>
      <c r="M607" s="226"/>
      <c r="N607" s="227"/>
      <c r="O607" s="227"/>
      <c r="P607" s="227"/>
      <c r="Q607" s="227"/>
      <c r="R607" s="227"/>
      <c r="S607" s="227"/>
      <c r="T607" s="22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29" t="s">
        <v>147</v>
      </c>
      <c r="AU607" s="229" t="s">
        <v>145</v>
      </c>
      <c r="AV607" s="13" t="s">
        <v>79</v>
      </c>
      <c r="AW607" s="13" t="s">
        <v>33</v>
      </c>
      <c r="AX607" s="13" t="s">
        <v>71</v>
      </c>
      <c r="AY607" s="229" t="s">
        <v>137</v>
      </c>
    </row>
    <row r="608" s="14" customFormat="1">
      <c r="A608" s="14"/>
      <c r="B608" s="230"/>
      <c r="C608" s="231"/>
      <c r="D608" s="221" t="s">
        <v>147</v>
      </c>
      <c r="E608" s="232" t="s">
        <v>19</v>
      </c>
      <c r="F608" s="233" t="s">
        <v>841</v>
      </c>
      <c r="G608" s="231"/>
      <c r="H608" s="234">
        <v>5</v>
      </c>
      <c r="I608" s="235"/>
      <c r="J608" s="231"/>
      <c r="K608" s="231"/>
      <c r="L608" s="236"/>
      <c r="M608" s="237"/>
      <c r="N608" s="238"/>
      <c r="O608" s="238"/>
      <c r="P608" s="238"/>
      <c r="Q608" s="238"/>
      <c r="R608" s="238"/>
      <c r="S608" s="238"/>
      <c r="T608" s="23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0" t="s">
        <v>147</v>
      </c>
      <c r="AU608" s="240" t="s">
        <v>145</v>
      </c>
      <c r="AV608" s="14" t="s">
        <v>145</v>
      </c>
      <c r="AW608" s="14" t="s">
        <v>33</v>
      </c>
      <c r="AX608" s="14" t="s">
        <v>79</v>
      </c>
      <c r="AY608" s="240" t="s">
        <v>137</v>
      </c>
    </row>
    <row r="609" s="2" customFormat="1">
      <c r="A609" s="40"/>
      <c r="B609" s="41"/>
      <c r="C609" s="206" t="s">
        <v>842</v>
      </c>
      <c r="D609" s="206" t="s">
        <v>139</v>
      </c>
      <c r="E609" s="207" t="s">
        <v>843</v>
      </c>
      <c r="F609" s="208" t="s">
        <v>844</v>
      </c>
      <c r="G609" s="209" t="s">
        <v>334</v>
      </c>
      <c r="H609" s="210">
        <v>3</v>
      </c>
      <c r="I609" s="211"/>
      <c r="J609" s="212">
        <f>ROUND(I609*H609,2)</f>
        <v>0</v>
      </c>
      <c r="K609" s="208" t="s">
        <v>143</v>
      </c>
      <c r="L609" s="46"/>
      <c r="M609" s="213" t="s">
        <v>19</v>
      </c>
      <c r="N609" s="214" t="s">
        <v>43</v>
      </c>
      <c r="O609" s="86"/>
      <c r="P609" s="215">
        <f>O609*H609</f>
        <v>0</v>
      </c>
      <c r="Q609" s="215">
        <v>0.0021656000000000002</v>
      </c>
      <c r="R609" s="215">
        <f>Q609*H609</f>
        <v>0.0064968000000000005</v>
      </c>
      <c r="S609" s="215">
        <v>0</v>
      </c>
      <c r="T609" s="21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7" t="s">
        <v>229</v>
      </c>
      <c r="AT609" s="217" t="s">
        <v>139</v>
      </c>
      <c r="AU609" s="217" t="s">
        <v>145</v>
      </c>
      <c r="AY609" s="19" t="s">
        <v>137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9" t="s">
        <v>145</v>
      </c>
      <c r="BK609" s="218">
        <f>ROUND(I609*H609,2)</f>
        <v>0</v>
      </c>
      <c r="BL609" s="19" t="s">
        <v>229</v>
      </c>
      <c r="BM609" s="217" t="s">
        <v>845</v>
      </c>
    </row>
    <row r="610" s="13" customFormat="1">
      <c r="A610" s="13"/>
      <c r="B610" s="219"/>
      <c r="C610" s="220"/>
      <c r="D610" s="221" t="s">
        <v>147</v>
      </c>
      <c r="E610" s="222" t="s">
        <v>19</v>
      </c>
      <c r="F610" s="223" t="s">
        <v>846</v>
      </c>
      <c r="G610" s="220"/>
      <c r="H610" s="222" t="s">
        <v>19</v>
      </c>
      <c r="I610" s="224"/>
      <c r="J610" s="220"/>
      <c r="K610" s="220"/>
      <c r="L610" s="225"/>
      <c r="M610" s="226"/>
      <c r="N610" s="227"/>
      <c r="O610" s="227"/>
      <c r="P610" s="227"/>
      <c r="Q610" s="227"/>
      <c r="R610" s="227"/>
      <c r="S610" s="227"/>
      <c r="T610" s="22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29" t="s">
        <v>147</v>
      </c>
      <c r="AU610" s="229" t="s">
        <v>145</v>
      </c>
      <c r="AV610" s="13" t="s">
        <v>79</v>
      </c>
      <c r="AW610" s="13" t="s">
        <v>33</v>
      </c>
      <c r="AX610" s="13" t="s">
        <v>71</v>
      </c>
      <c r="AY610" s="229" t="s">
        <v>137</v>
      </c>
    </row>
    <row r="611" s="14" customFormat="1">
      <c r="A611" s="14"/>
      <c r="B611" s="230"/>
      <c r="C611" s="231"/>
      <c r="D611" s="221" t="s">
        <v>147</v>
      </c>
      <c r="E611" s="232" t="s">
        <v>19</v>
      </c>
      <c r="F611" s="233" t="s">
        <v>847</v>
      </c>
      <c r="G611" s="231"/>
      <c r="H611" s="234">
        <v>3</v>
      </c>
      <c r="I611" s="235"/>
      <c r="J611" s="231"/>
      <c r="K611" s="231"/>
      <c r="L611" s="236"/>
      <c r="M611" s="237"/>
      <c r="N611" s="238"/>
      <c r="O611" s="238"/>
      <c r="P611" s="238"/>
      <c r="Q611" s="238"/>
      <c r="R611" s="238"/>
      <c r="S611" s="238"/>
      <c r="T611" s="23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0" t="s">
        <v>147</v>
      </c>
      <c r="AU611" s="240" t="s">
        <v>145</v>
      </c>
      <c r="AV611" s="14" t="s">
        <v>145</v>
      </c>
      <c r="AW611" s="14" t="s">
        <v>33</v>
      </c>
      <c r="AX611" s="14" t="s">
        <v>79</v>
      </c>
      <c r="AY611" s="240" t="s">
        <v>137</v>
      </c>
    </row>
    <row r="612" s="2" customFormat="1">
      <c r="A612" s="40"/>
      <c r="B612" s="41"/>
      <c r="C612" s="206" t="s">
        <v>848</v>
      </c>
      <c r="D612" s="206" t="s">
        <v>139</v>
      </c>
      <c r="E612" s="207" t="s">
        <v>849</v>
      </c>
      <c r="F612" s="208" t="s">
        <v>850</v>
      </c>
      <c r="G612" s="209" t="s">
        <v>580</v>
      </c>
      <c r="H612" s="210">
        <v>1.8620000000000001</v>
      </c>
      <c r="I612" s="211"/>
      <c r="J612" s="212">
        <f>ROUND(I612*H612,2)</f>
        <v>0</v>
      </c>
      <c r="K612" s="208" t="s">
        <v>143</v>
      </c>
      <c r="L612" s="46"/>
      <c r="M612" s="213" t="s">
        <v>19</v>
      </c>
      <c r="N612" s="214" t="s">
        <v>43</v>
      </c>
      <c r="O612" s="86"/>
      <c r="P612" s="215">
        <f>O612*H612</f>
        <v>0</v>
      </c>
      <c r="Q612" s="215">
        <v>0</v>
      </c>
      <c r="R612" s="215">
        <f>Q612*H612</f>
        <v>0</v>
      </c>
      <c r="S612" s="215">
        <v>0</v>
      </c>
      <c r="T612" s="216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7" t="s">
        <v>229</v>
      </c>
      <c r="AT612" s="217" t="s">
        <v>139</v>
      </c>
      <c r="AU612" s="217" t="s">
        <v>145</v>
      </c>
      <c r="AY612" s="19" t="s">
        <v>137</v>
      </c>
      <c r="BE612" s="218">
        <f>IF(N612="základní",J612,0)</f>
        <v>0</v>
      </c>
      <c r="BF612" s="218">
        <f>IF(N612="snížená",J612,0)</f>
        <v>0</v>
      </c>
      <c r="BG612" s="218">
        <f>IF(N612="zákl. přenesená",J612,0)</f>
        <v>0</v>
      </c>
      <c r="BH612" s="218">
        <f>IF(N612="sníž. přenesená",J612,0)</f>
        <v>0</v>
      </c>
      <c r="BI612" s="218">
        <f>IF(N612="nulová",J612,0)</f>
        <v>0</v>
      </c>
      <c r="BJ612" s="19" t="s">
        <v>145</v>
      </c>
      <c r="BK612" s="218">
        <f>ROUND(I612*H612,2)</f>
        <v>0</v>
      </c>
      <c r="BL612" s="19" t="s">
        <v>229</v>
      </c>
      <c r="BM612" s="217" t="s">
        <v>851</v>
      </c>
    </row>
    <row r="613" s="12" customFormat="1" ht="20.88" customHeight="1">
      <c r="A613" s="12"/>
      <c r="B613" s="190"/>
      <c r="C613" s="191"/>
      <c r="D613" s="192" t="s">
        <v>70</v>
      </c>
      <c r="E613" s="204" t="s">
        <v>852</v>
      </c>
      <c r="F613" s="204" t="s">
        <v>853</v>
      </c>
      <c r="G613" s="191"/>
      <c r="H613" s="191"/>
      <c r="I613" s="194"/>
      <c r="J613" s="205">
        <f>BK613</f>
        <v>0</v>
      </c>
      <c r="K613" s="191"/>
      <c r="L613" s="196"/>
      <c r="M613" s="197"/>
      <c r="N613" s="198"/>
      <c r="O613" s="198"/>
      <c r="P613" s="199">
        <f>SUM(P614:P685)</f>
        <v>0</v>
      </c>
      <c r="Q613" s="198"/>
      <c r="R613" s="199">
        <f>SUM(R614:R685)</f>
        <v>0.79102537793749994</v>
      </c>
      <c r="S613" s="198"/>
      <c r="T613" s="200">
        <f>SUM(T614:T685)</f>
        <v>0.055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01" t="s">
        <v>145</v>
      </c>
      <c r="AT613" s="202" t="s">
        <v>70</v>
      </c>
      <c r="AU613" s="202" t="s">
        <v>145</v>
      </c>
      <c r="AY613" s="201" t="s">
        <v>137</v>
      </c>
      <c r="BK613" s="203">
        <f>SUM(BK614:BK685)</f>
        <v>0</v>
      </c>
    </row>
    <row r="614" s="2" customFormat="1">
      <c r="A614" s="40"/>
      <c r="B614" s="41"/>
      <c r="C614" s="206" t="s">
        <v>854</v>
      </c>
      <c r="D614" s="206" t="s">
        <v>139</v>
      </c>
      <c r="E614" s="207" t="s">
        <v>855</v>
      </c>
      <c r="F614" s="208" t="s">
        <v>856</v>
      </c>
      <c r="G614" s="209" t="s">
        <v>719</v>
      </c>
      <c r="H614" s="210">
        <v>11</v>
      </c>
      <c r="I614" s="211"/>
      <c r="J614" s="212">
        <f>ROUND(I614*H614,2)</f>
        <v>0</v>
      </c>
      <c r="K614" s="208" t="s">
        <v>143</v>
      </c>
      <c r="L614" s="46"/>
      <c r="M614" s="213" t="s">
        <v>19</v>
      </c>
      <c r="N614" s="214" t="s">
        <v>43</v>
      </c>
      <c r="O614" s="86"/>
      <c r="P614" s="215">
        <f>O614*H614</f>
        <v>0</v>
      </c>
      <c r="Q614" s="215">
        <v>0</v>
      </c>
      <c r="R614" s="215">
        <f>Q614*H614</f>
        <v>0</v>
      </c>
      <c r="S614" s="215">
        <v>0.0050000000000000001</v>
      </c>
      <c r="T614" s="216">
        <f>S614*H614</f>
        <v>0.055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229</v>
      </c>
      <c r="AT614" s="217" t="s">
        <v>139</v>
      </c>
      <c r="AU614" s="217" t="s">
        <v>153</v>
      </c>
      <c r="AY614" s="19" t="s">
        <v>137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9" t="s">
        <v>145</v>
      </c>
      <c r="BK614" s="218">
        <f>ROUND(I614*H614,2)</f>
        <v>0</v>
      </c>
      <c r="BL614" s="19" t="s">
        <v>229</v>
      </c>
      <c r="BM614" s="217" t="s">
        <v>857</v>
      </c>
    </row>
    <row r="615" s="14" customFormat="1">
      <c r="A615" s="14"/>
      <c r="B615" s="230"/>
      <c r="C615" s="231"/>
      <c r="D615" s="221" t="s">
        <v>147</v>
      </c>
      <c r="E615" s="232" t="s">
        <v>19</v>
      </c>
      <c r="F615" s="233" t="s">
        <v>858</v>
      </c>
      <c r="G615" s="231"/>
      <c r="H615" s="234">
        <v>11</v>
      </c>
      <c r="I615" s="235"/>
      <c r="J615" s="231"/>
      <c r="K615" s="231"/>
      <c r="L615" s="236"/>
      <c r="M615" s="237"/>
      <c r="N615" s="238"/>
      <c r="O615" s="238"/>
      <c r="P615" s="238"/>
      <c r="Q615" s="238"/>
      <c r="R615" s="238"/>
      <c r="S615" s="238"/>
      <c r="T615" s="23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0" t="s">
        <v>147</v>
      </c>
      <c r="AU615" s="240" t="s">
        <v>153</v>
      </c>
      <c r="AV615" s="14" t="s">
        <v>145</v>
      </c>
      <c r="AW615" s="14" t="s">
        <v>33</v>
      </c>
      <c r="AX615" s="14" t="s">
        <v>79</v>
      </c>
      <c r="AY615" s="240" t="s">
        <v>137</v>
      </c>
    </row>
    <row r="616" s="2" customFormat="1" ht="33" customHeight="1">
      <c r="A616" s="40"/>
      <c r="B616" s="41"/>
      <c r="C616" s="206" t="s">
        <v>859</v>
      </c>
      <c r="D616" s="206" t="s">
        <v>139</v>
      </c>
      <c r="E616" s="207" t="s">
        <v>860</v>
      </c>
      <c r="F616" s="208" t="s">
        <v>861</v>
      </c>
      <c r="G616" s="209" t="s">
        <v>142</v>
      </c>
      <c r="H616" s="210">
        <v>13.965</v>
      </c>
      <c r="I616" s="211"/>
      <c r="J616" s="212">
        <f>ROUND(I616*H616,2)</f>
        <v>0</v>
      </c>
      <c r="K616" s="208" t="s">
        <v>143</v>
      </c>
      <c r="L616" s="46"/>
      <c r="M616" s="213" t="s">
        <v>19</v>
      </c>
      <c r="N616" s="214" t="s">
        <v>43</v>
      </c>
      <c r="O616" s="86"/>
      <c r="P616" s="215">
        <f>O616*H616</f>
        <v>0</v>
      </c>
      <c r="Q616" s="215">
        <v>0.00026848749999999999</v>
      </c>
      <c r="R616" s="215">
        <f>Q616*H616</f>
        <v>0.0037494279375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229</v>
      </c>
      <c r="AT616" s="217" t="s">
        <v>139</v>
      </c>
      <c r="AU616" s="217" t="s">
        <v>153</v>
      </c>
      <c r="AY616" s="19" t="s">
        <v>137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145</v>
      </c>
      <c r="BK616" s="218">
        <f>ROUND(I616*H616,2)</f>
        <v>0</v>
      </c>
      <c r="BL616" s="19" t="s">
        <v>229</v>
      </c>
      <c r="BM616" s="217" t="s">
        <v>862</v>
      </c>
    </row>
    <row r="617" s="13" customFormat="1">
      <c r="A617" s="13"/>
      <c r="B617" s="219"/>
      <c r="C617" s="220"/>
      <c r="D617" s="221" t="s">
        <v>147</v>
      </c>
      <c r="E617" s="222" t="s">
        <v>19</v>
      </c>
      <c r="F617" s="223" t="s">
        <v>863</v>
      </c>
      <c r="G617" s="220"/>
      <c r="H617" s="222" t="s">
        <v>19</v>
      </c>
      <c r="I617" s="224"/>
      <c r="J617" s="220"/>
      <c r="K617" s="220"/>
      <c r="L617" s="225"/>
      <c r="M617" s="226"/>
      <c r="N617" s="227"/>
      <c r="O617" s="227"/>
      <c r="P617" s="227"/>
      <c r="Q617" s="227"/>
      <c r="R617" s="227"/>
      <c r="S617" s="227"/>
      <c r="T617" s="22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29" t="s">
        <v>147</v>
      </c>
      <c r="AU617" s="229" t="s">
        <v>153</v>
      </c>
      <c r="AV617" s="13" t="s">
        <v>79</v>
      </c>
      <c r="AW617" s="13" t="s">
        <v>33</v>
      </c>
      <c r="AX617" s="13" t="s">
        <v>71</v>
      </c>
      <c r="AY617" s="229" t="s">
        <v>137</v>
      </c>
    </row>
    <row r="618" s="14" customFormat="1">
      <c r="A618" s="14"/>
      <c r="B618" s="230"/>
      <c r="C618" s="231"/>
      <c r="D618" s="221" t="s">
        <v>147</v>
      </c>
      <c r="E618" s="232" t="s">
        <v>19</v>
      </c>
      <c r="F618" s="233" t="s">
        <v>561</v>
      </c>
      <c r="G618" s="231"/>
      <c r="H618" s="234">
        <v>3.6000000000000001</v>
      </c>
      <c r="I618" s="235"/>
      <c r="J618" s="231"/>
      <c r="K618" s="231"/>
      <c r="L618" s="236"/>
      <c r="M618" s="237"/>
      <c r="N618" s="238"/>
      <c r="O618" s="238"/>
      <c r="P618" s="238"/>
      <c r="Q618" s="238"/>
      <c r="R618" s="238"/>
      <c r="S618" s="238"/>
      <c r="T618" s="23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0" t="s">
        <v>147</v>
      </c>
      <c r="AU618" s="240" t="s">
        <v>153</v>
      </c>
      <c r="AV618" s="14" t="s">
        <v>145</v>
      </c>
      <c r="AW618" s="14" t="s">
        <v>33</v>
      </c>
      <c r="AX618" s="14" t="s">
        <v>71</v>
      </c>
      <c r="AY618" s="240" t="s">
        <v>137</v>
      </c>
    </row>
    <row r="619" s="13" customFormat="1">
      <c r="A619" s="13"/>
      <c r="B619" s="219"/>
      <c r="C619" s="220"/>
      <c r="D619" s="221" t="s">
        <v>147</v>
      </c>
      <c r="E619" s="222" t="s">
        <v>19</v>
      </c>
      <c r="F619" s="223" t="s">
        <v>864</v>
      </c>
      <c r="G619" s="220"/>
      <c r="H619" s="222" t="s">
        <v>19</v>
      </c>
      <c r="I619" s="224"/>
      <c r="J619" s="220"/>
      <c r="K619" s="220"/>
      <c r="L619" s="225"/>
      <c r="M619" s="226"/>
      <c r="N619" s="227"/>
      <c r="O619" s="227"/>
      <c r="P619" s="227"/>
      <c r="Q619" s="227"/>
      <c r="R619" s="227"/>
      <c r="S619" s="227"/>
      <c r="T619" s="22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29" t="s">
        <v>147</v>
      </c>
      <c r="AU619" s="229" t="s">
        <v>153</v>
      </c>
      <c r="AV619" s="13" t="s">
        <v>79</v>
      </c>
      <c r="AW619" s="13" t="s">
        <v>33</v>
      </c>
      <c r="AX619" s="13" t="s">
        <v>71</v>
      </c>
      <c r="AY619" s="229" t="s">
        <v>137</v>
      </c>
    </row>
    <row r="620" s="14" customFormat="1">
      <c r="A620" s="14"/>
      <c r="B620" s="230"/>
      <c r="C620" s="231"/>
      <c r="D620" s="221" t="s">
        <v>147</v>
      </c>
      <c r="E620" s="232" t="s">
        <v>19</v>
      </c>
      <c r="F620" s="233" t="s">
        <v>561</v>
      </c>
      <c r="G620" s="231"/>
      <c r="H620" s="234">
        <v>3.6000000000000001</v>
      </c>
      <c r="I620" s="235"/>
      <c r="J620" s="231"/>
      <c r="K620" s="231"/>
      <c r="L620" s="236"/>
      <c r="M620" s="237"/>
      <c r="N620" s="238"/>
      <c r="O620" s="238"/>
      <c r="P620" s="238"/>
      <c r="Q620" s="238"/>
      <c r="R620" s="238"/>
      <c r="S620" s="238"/>
      <c r="T620" s="23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0" t="s">
        <v>147</v>
      </c>
      <c r="AU620" s="240" t="s">
        <v>153</v>
      </c>
      <c r="AV620" s="14" t="s">
        <v>145</v>
      </c>
      <c r="AW620" s="14" t="s">
        <v>33</v>
      </c>
      <c r="AX620" s="14" t="s">
        <v>71</v>
      </c>
      <c r="AY620" s="240" t="s">
        <v>137</v>
      </c>
    </row>
    <row r="621" s="13" customFormat="1">
      <c r="A621" s="13"/>
      <c r="B621" s="219"/>
      <c r="C621" s="220"/>
      <c r="D621" s="221" t="s">
        <v>147</v>
      </c>
      <c r="E621" s="222" t="s">
        <v>19</v>
      </c>
      <c r="F621" s="223" t="s">
        <v>865</v>
      </c>
      <c r="G621" s="220"/>
      <c r="H621" s="222" t="s">
        <v>19</v>
      </c>
      <c r="I621" s="224"/>
      <c r="J621" s="220"/>
      <c r="K621" s="220"/>
      <c r="L621" s="225"/>
      <c r="M621" s="226"/>
      <c r="N621" s="227"/>
      <c r="O621" s="227"/>
      <c r="P621" s="227"/>
      <c r="Q621" s="227"/>
      <c r="R621" s="227"/>
      <c r="S621" s="227"/>
      <c r="T621" s="22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29" t="s">
        <v>147</v>
      </c>
      <c r="AU621" s="229" t="s">
        <v>153</v>
      </c>
      <c r="AV621" s="13" t="s">
        <v>79</v>
      </c>
      <c r="AW621" s="13" t="s">
        <v>33</v>
      </c>
      <c r="AX621" s="13" t="s">
        <v>71</v>
      </c>
      <c r="AY621" s="229" t="s">
        <v>137</v>
      </c>
    </row>
    <row r="622" s="14" customFormat="1">
      <c r="A622" s="14"/>
      <c r="B622" s="230"/>
      <c r="C622" s="231"/>
      <c r="D622" s="221" t="s">
        <v>147</v>
      </c>
      <c r="E622" s="232" t="s">
        <v>19</v>
      </c>
      <c r="F622" s="233" t="s">
        <v>866</v>
      </c>
      <c r="G622" s="231"/>
      <c r="H622" s="234">
        <v>3.8700000000000001</v>
      </c>
      <c r="I622" s="235"/>
      <c r="J622" s="231"/>
      <c r="K622" s="231"/>
      <c r="L622" s="236"/>
      <c r="M622" s="237"/>
      <c r="N622" s="238"/>
      <c r="O622" s="238"/>
      <c r="P622" s="238"/>
      <c r="Q622" s="238"/>
      <c r="R622" s="238"/>
      <c r="S622" s="238"/>
      <c r="T622" s="23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0" t="s">
        <v>147</v>
      </c>
      <c r="AU622" s="240" t="s">
        <v>153</v>
      </c>
      <c r="AV622" s="14" t="s">
        <v>145</v>
      </c>
      <c r="AW622" s="14" t="s">
        <v>33</v>
      </c>
      <c r="AX622" s="14" t="s">
        <v>71</v>
      </c>
      <c r="AY622" s="240" t="s">
        <v>137</v>
      </c>
    </row>
    <row r="623" s="13" customFormat="1">
      <c r="A623" s="13"/>
      <c r="B623" s="219"/>
      <c r="C623" s="220"/>
      <c r="D623" s="221" t="s">
        <v>147</v>
      </c>
      <c r="E623" s="222" t="s">
        <v>19</v>
      </c>
      <c r="F623" s="223" t="s">
        <v>867</v>
      </c>
      <c r="G623" s="220"/>
      <c r="H623" s="222" t="s">
        <v>19</v>
      </c>
      <c r="I623" s="224"/>
      <c r="J623" s="220"/>
      <c r="K623" s="220"/>
      <c r="L623" s="225"/>
      <c r="M623" s="226"/>
      <c r="N623" s="227"/>
      <c r="O623" s="227"/>
      <c r="P623" s="227"/>
      <c r="Q623" s="227"/>
      <c r="R623" s="227"/>
      <c r="S623" s="227"/>
      <c r="T623" s="22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29" t="s">
        <v>147</v>
      </c>
      <c r="AU623" s="229" t="s">
        <v>153</v>
      </c>
      <c r="AV623" s="13" t="s">
        <v>79</v>
      </c>
      <c r="AW623" s="13" t="s">
        <v>33</v>
      </c>
      <c r="AX623" s="13" t="s">
        <v>71</v>
      </c>
      <c r="AY623" s="229" t="s">
        <v>137</v>
      </c>
    </row>
    <row r="624" s="14" customFormat="1">
      <c r="A624" s="14"/>
      <c r="B624" s="230"/>
      <c r="C624" s="231"/>
      <c r="D624" s="221" t="s">
        <v>147</v>
      </c>
      <c r="E624" s="232" t="s">
        <v>19</v>
      </c>
      <c r="F624" s="233" t="s">
        <v>868</v>
      </c>
      <c r="G624" s="231"/>
      <c r="H624" s="234">
        <v>1.8</v>
      </c>
      <c r="I624" s="235"/>
      <c r="J624" s="231"/>
      <c r="K624" s="231"/>
      <c r="L624" s="236"/>
      <c r="M624" s="237"/>
      <c r="N624" s="238"/>
      <c r="O624" s="238"/>
      <c r="P624" s="238"/>
      <c r="Q624" s="238"/>
      <c r="R624" s="238"/>
      <c r="S624" s="238"/>
      <c r="T624" s="23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0" t="s">
        <v>147</v>
      </c>
      <c r="AU624" s="240" t="s">
        <v>153</v>
      </c>
      <c r="AV624" s="14" t="s">
        <v>145</v>
      </c>
      <c r="AW624" s="14" t="s">
        <v>33</v>
      </c>
      <c r="AX624" s="14" t="s">
        <v>71</v>
      </c>
      <c r="AY624" s="240" t="s">
        <v>137</v>
      </c>
    </row>
    <row r="625" s="13" customFormat="1">
      <c r="A625" s="13"/>
      <c r="B625" s="219"/>
      <c r="C625" s="220"/>
      <c r="D625" s="221" t="s">
        <v>147</v>
      </c>
      <c r="E625" s="222" t="s">
        <v>19</v>
      </c>
      <c r="F625" s="223" t="s">
        <v>869</v>
      </c>
      <c r="G625" s="220"/>
      <c r="H625" s="222" t="s">
        <v>19</v>
      </c>
      <c r="I625" s="224"/>
      <c r="J625" s="220"/>
      <c r="K625" s="220"/>
      <c r="L625" s="225"/>
      <c r="M625" s="226"/>
      <c r="N625" s="227"/>
      <c r="O625" s="227"/>
      <c r="P625" s="227"/>
      <c r="Q625" s="227"/>
      <c r="R625" s="227"/>
      <c r="S625" s="227"/>
      <c r="T625" s="22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29" t="s">
        <v>147</v>
      </c>
      <c r="AU625" s="229" t="s">
        <v>153</v>
      </c>
      <c r="AV625" s="13" t="s">
        <v>79</v>
      </c>
      <c r="AW625" s="13" t="s">
        <v>33</v>
      </c>
      <c r="AX625" s="13" t="s">
        <v>71</v>
      </c>
      <c r="AY625" s="229" t="s">
        <v>137</v>
      </c>
    </row>
    <row r="626" s="14" customFormat="1">
      <c r="A626" s="14"/>
      <c r="B626" s="230"/>
      <c r="C626" s="231"/>
      <c r="D626" s="221" t="s">
        <v>147</v>
      </c>
      <c r="E626" s="232" t="s">
        <v>19</v>
      </c>
      <c r="F626" s="233" t="s">
        <v>870</v>
      </c>
      <c r="G626" s="231"/>
      <c r="H626" s="234">
        <v>0.64500000000000002</v>
      </c>
      <c r="I626" s="235"/>
      <c r="J626" s="231"/>
      <c r="K626" s="231"/>
      <c r="L626" s="236"/>
      <c r="M626" s="237"/>
      <c r="N626" s="238"/>
      <c r="O626" s="238"/>
      <c r="P626" s="238"/>
      <c r="Q626" s="238"/>
      <c r="R626" s="238"/>
      <c r="S626" s="238"/>
      <c r="T626" s="23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0" t="s">
        <v>147</v>
      </c>
      <c r="AU626" s="240" t="s">
        <v>153</v>
      </c>
      <c r="AV626" s="14" t="s">
        <v>145</v>
      </c>
      <c r="AW626" s="14" t="s">
        <v>33</v>
      </c>
      <c r="AX626" s="14" t="s">
        <v>71</v>
      </c>
      <c r="AY626" s="240" t="s">
        <v>137</v>
      </c>
    </row>
    <row r="627" s="13" customFormat="1">
      <c r="A627" s="13"/>
      <c r="B627" s="219"/>
      <c r="C627" s="220"/>
      <c r="D627" s="221" t="s">
        <v>147</v>
      </c>
      <c r="E627" s="222" t="s">
        <v>19</v>
      </c>
      <c r="F627" s="223" t="s">
        <v>871</v>
      </c>
      <c r="G627" s="220"/>
      <c r="H627" s="222" t="s">
        <v>19</v>
      </c>
      <c r="I627" s="224"/>
      <c r="J627" s="220"/>
      <c r="K627" s="220"/>
      <c r="L627" s="225"/>
      <c r="M627" s="226"/>
      <c r="N627" s="227"/>
      <c r="O627" s="227"/>
      <c r="P627" s="227"/>
      <c r="Q627" s="227"/>
      <c r="R627" s="227"/>
      <c r="S627" s="227"/>
      <c r="T627" s="22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29" t="s">
        <v>147</v>
      </c>
      <c r="AU627" s="229" t="s">
        <v>153</v>
      </c>
      <c r="AV627" s="13" t="s">
        <v>79</v>
      </c>
      <c r="AW627" s="13" t="s">
        <v>33</v>
      </c>
      <c r="AX627" s="13" t="s">
        <v>71</v>
      </c>
      <c r="AY627" s="229" t="s">
        <v>137</v>
      </c>
    </row>
    <row r="628" s="14" customFormat="1">
      <c r="A628" s="14"/>
      <c r="B628" s="230"/>
      <c r="C628" s="231"/>
      <c r="D628" s="221" t="s">
        <v>147</v>
      </c>
      <c r="E628" s="232" t="s">
        <v>19</v>
      </c>
      <c r="F628" s="233" t="s">
        <v>872</v>
      </c>
      <c r="G628" s="231"/>
      <c r="H628" s="234">
        <v>0.45000000000000001</v>
      </c>
      <c r="I628" s="235"/>
      <c r="J628" s="231"/>
      <c r="K628" s="231"/>
      <c r="L628" s="236"/>
      <c r="M628" s="237"/>
      <c r="N628" s="238"/>
      <c r="O628" s="238"/>
      <c r="P628" s="238"/>
      <c r="Q628" s="238"/>
      <c r="R628" s="238"/>
      <c r="S628" s="238"/>
      <c r="T628" s="23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0" t="s">
        <v>147</v>
      </c>
      <c r="AU628" s="240" t="s">
        <v>153</v>
      </c>
      <c r="AV628" s="14" t="s">
        <v>145</v>
      </c>
      <c r="AW628" s="14" t="s">
        <v>33</v>
      </c>
      <c r="AX628" s="14" t="s">
        <v>71</v>
      </c>
      <c r="AY628" s="240" t="s">
        <v>137</v>
      </c>
    </row>
    <row r="629" s="15" customFormat="1">
      <c r="A629" s="15"/>
      <c r="B629" s="241"/>
      <c r="C629" s="242"/>
      <c r="D629" s="221" t="s">
        <v>147</v>
      </c>
      <c r="E629" s="243" t="s">
        <v>19</v>
      </c>
      <c r="F629" s="244" t="s">
        <v>188</v>
      </c>
      <c r="G629" s="242"/>
      <c r="H629" s="245">
        <v>13.965</v>
      </c>
      <c r="I629" s="246"/>
      <c r="J629" s="242"/>
      <c r="K629" s="242"/>
      <c r="L629" s="247"/>
      <c r="M629" s="248"/>
      <c r="N629" s="249"/>
      <c r="O629" s="249"/>
      <c r="P629" s="249"/>
      <c r="Q629" s="249"/>
      <c r="R629" s="249"/>
      <c r="S629" s="249"/>
      <c r="T629" s="250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51" t="s">
        <v>147</v>
      </c>
      <c r="AU629" s="251" t="s">
        <v>153</v>
      </c>
      <c r="AV629" s="15" t="s">
        <v>144</v>
      </c>
      <c r="AW629" s="15" t="s">
        <v>33</v>
      </c>
      <c r="AX629" s="15" t="s">
        <v>79</v>
      </c>
      <c r="AY629" s="251" t="s">
        <v>137</v>
      </c>
    </row>
    <row r="630" s="2" customFormat="1">
      <c r="A630" s="40"/>
      <c r="B630" s="41"/>
      <c r="C630" s="252" t="s">
        <v>873</v>
      </c>
      <c r="D630" s="252" t="s">
        <v>208</v>
      </c>
      <c r="E630" s="253" t="s">
        <v>874</v>
      </c>
      <c r="F630" s="254" t="s">
        <v>875</v>
      </c>
      <c r="G630" s="255" t="s">
        <v>142</v>
      </c>
      <c r="H630" s="256">
        <v>13.965</v>
      </c>
      <c r="I630" s="257"/>
      <c r="J630" s="258">
        <f>ROUND(I630*H630,2)</f>
        <v>0</v>
      </c>
      <c r="K630" s="254" t="s">
        <v>143</v>
      </c>
      <c r="L630" s="259"/>
      <c r="M630" s="260" t="s">
        <v>19</v>
      </c>
      <c r="N630" s="261" t="s">
        <v>43</v>
      </c>
      <c r="O630" s="86"/>
      <c r="P630" s="215">
        <f>O630*H630</f>
        <v>0</v>
      </c>
      <c r="Q630" s="215">
        <v>0.03056</v>
      </c>
      <c r="R630" s="215">
        <f>Q630*H630</f>
        <v>0.42677039999999999</v>
      </c>
      <c r="S630" s="215">
        <v>0</v>
      </c>
      <c r="T630" s="216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7" t="s">
        <v>347</v>
      </c>
      <c r="AT630" s="217" t="s">
        <v>208</v>
      </c>
      <c r="AU630" s="217" t="s">
        <v>153</v>
      </c>
      <c r="AY630" s="19" t="s">
        <v>137</v>
      </c>
      <c r="BE630" s="218">
        <f>IF(N630="základní",J630,0)</f>
        <v>0</v>
      </c>
      <c r="BF630" s="218">
        <f>IF(N630="snížená",J630,0)</f>
        <v>0</v>
      </c>
      <c r="BG630" s="218">
        <f>IF(N630="zákl. přenesená",J630,0)</f>
        <v>0</v>
      </c>
      <c r="BH630" s="218">
        <f>IF(N630="sníž. přenesená",J630,0)</f>
        <v>0</v>
      </c>
      <c r="BI630" s="218">
        <f>IF(N630="nulová",J630,0)</f>
        <v>0</v>
      </c>
      <c r="BJ630" s="19" t="s">
        <v>145</v>
      </c>
      <c r="BK630" s="218">
        <f>ROUND(I630*H630,2)</f>
        <v>0</v>
      </c>
      <c r="BL630" s="19" t="s">
        <v>229</v>
      </c>
      <c r="BM630" s="217" t="s">
        <v>876</v>
      </c>
    </row>
    <row r="631" s="2" customFormat="1">
      <c r="A631" s="40"/>
      <c r="B631" s="41"/>
      <c r="C631" s="206" t="s">
        <v>877</v>
      </c>
      <c r="D631" s="206" t="s">
        <v>139</v>
      </c>
      <c r="E631" s="207" t="s">
        <v>878</v>
      </c>
      <c r="F631" s="208" t="s">
        <v>879</v>
      </c>
      <c r="G631" s="209" t="s">
        <v>719</v>
      </c>
      <c r="H631" s="210">
        <v>2</v>
      </c>
      <c r="I631" s="211"/>
      <c r="J631" s="212">
        <f>ROUND(I631*H631,2)</f>
        <v>0</v>
      </c>
      <c r="K631" s="208" t="s">
        <v>143</v>
      </c>
      <c r="L631" s="46"/>
      <c r="M631" s="213" t="s">
        <v>19</v>
      </c>
      <c r="N631" s="214" t="s">
        <v>43</v>
      </c>
      <c r="O631" s="86"/>
      <c r="P631" s="215">
        <f>O631*H631</f>
        <v>0</v>
      </c>
      <c r="Q631" s="215">
        <v>0.00091790000000000003</v>
      </c>
      <c r="R631" s="215">
        <f>Q631*H631</f>
        <v>0.0018358000000000001</v>
      </c>
      <c r="S631" s="215">
        <v>0</v>
      </c>
      <c r="T631" s="216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17" t="s">
        <v>229</v>
      </c>
      <c r="AT631" s="217" t="s">
        <v>139</v>
      </c>
      <c r="AU631" s="217" t="s">
        <v>153</v>
      </c>
      <c r="AY631" s="19" t="s">
        <v>137</v>
      </c>
      <c r="BE631" s="218">
        <f>IF(N631="základní",J631,0)</f>
        <v>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9" t="s">
        <v>145</v>
      </c>
      <c r="BK631" s="218">
        <f>ROUND(I631*H631,2)</f>
        <v>0</v>
      </c>
      <c r="BL631" s="19" t="s">
        <v>229</v>
      </c>
      <c r="BM631" s="217" t="s">
        <v>880</v>
      </c>
    </row>
    <row r="632" s="13" customFormat="1">
      <c r="A632" s="13"/>
      <c r="B632" s="219"/>
      <c r="C632" s="220"/>
      <c r="D632" s="221" t="s">
        <v>147</v>
      </c>
      <c r="E632" s="222" t="s">
        <v>19</v>
      </c>
      <c r="F632" s="223" t="s">
        <v>881</v>
      </c>
      <c r="G632" s="220"/>
      <c r="H632" s="222" t="s">
        <v>19</v>
      </c>
      <c r="I632" s="224"/>
      <c r="J632" s="220"/>
      <c r="K632" s="220"/>
      <c r="L632" s="225"/>
      <c r="M632" s="226"/>
      <c r="N632" s="227"/>
      <c r="O632" s="227"/>
      <c r="P632" s="227"/>
      <c r="Q632" s="227"/>
      <c r="R632" s="227"/>
      <c r="S632" s="227"/>
      <c r="T632" s="22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29" t="s">
        <v>147</v>
      </c>
      <c r="AU632" s="229" t="s">
        <v>153</v>
      </c>
      <c r="AV632" s="13" t="s">
        <v>79</v>
      </c>
      <c r="AW632" s="13" t="s">
        <v>33</v>
      </c>
      <c r="AX632" s="13" t="s">
        <v>71</v>
      </c>
      <c r="AY632" s="229" t="s">
        <v>137</v>
      </c>
    </row>
    <row r="633" s="14" customFormat="1">
      <c r="A633" s="14"/>
      <c r="B633" s="230"/>
      <c r="C633" s="231"/>
      <c r="D633" s="221" t="s">
        <v>147</v>
      </c>
      <c r="E633" s="232" t="s">
        <v>19</v>
      </c>
      <c r="F633" s="233" t="s">
        <v>79</v>
      </c>
      <c r="G633" s="231"/>
      <c r="H633" s="234">
        <v>1</v>
      </c>
      <c r="I633" s="235"/>
      <c r="J633" s="231"/>
      <c r="K633" s="231"/>
      <c r="L633" s="236"/>
      <c r="M633" s="237"/>
      <c r="N633" s="238"/>
      <c r="O633" s="238"/>
      <c r="P633" s="238"/>
      <c r="Q633" s="238"/>
      <c r="R633" s="238"/>
      <c r="S633" s="238"/>
      <c r="T633" s="23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0" t="s">
        <v>147</v>
      </c>
      <c r="AU633" s="240" t="s">
        <v>153</v>
      </c>
      <c r="AV633" s="14" t="s">
        <v>145</v>
      </c>
      <c r="AW633" s="14" t="s">
        <v>33</v>
      </c>
      <c r="AX633" s="14" t="s">
        <v>71</v>
      </c>
      <c r="AY633" s="240" t="s">
        <v>137</v>
      </c>
    </row>
    <row r="634" s="13" customFormat="1">
      <c r="A634" s="13"/>
      <c r="B634" s="219"/>
      <c r="C634" s="220"/>
      <c r="D634" s="221" t="s">
        <v>147</v>
      </c>
      <c r="E634" s="222" t="s">
        <v>19</v>
      </c>
      <c r="F634" s="223" t="s">
        <v>882</v>
      </c>
      <c r="G634" s="220"/>
      <c r="H634" s="222" t="s">
        <v>19</v>
      </c>
      <c r="I634" s="224"/>
      <c r="J634" s="220"/>
      <c r="K634" s="220"/>
      <c r="L634" s="225"/>
      <c r="M634" s="226"/>
      <c r="N634" s="227"/>
      <c r="O634" s="227"/>
      <c r="P634" s="227"/>
      <c r="Q634" s="227"/>
      <c r="R634" s="227"/>
      <c r="S634" s="227"/>
      <c r="T634" s="22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29" t="s">
        <v>147</v>
      </c>
      <c r="AU634" s="229" t="s">
        <v>153</v>
      </c>
      <c r="AV634" s="13" t="s">
        <v>79</v>
      </c>
      <c r="AW634" s="13" t="s">
        <v>33</v>
      </c>
      <c r="AX634" s="13" t="s">
        <v>71</v>
      </c>
      <c r="AY634" s="229" t="s">
        <v>137</v>
      </c>
    </row>
    <row r="635" s="14" customFormat="1">
      <c r="A635" s="14"/>
      <c r="B635" s="230"/>
      <c r="C635" s="231"/>
      <c r="D635" s="221" t="s">
        <v>147</v>
      </c>
      <c r="E635" s="232" t="s">
        <v>19</v>
      </c>
      <c r="F635" s="233" t="s">
        <v>79</v>
      </c>
      <c r="G635" s="231"/>
      <c r="H635" s="234">
        <v>1</v>
      </c>
      <c r="I635" s="235"/>
      <c r="J635" s="231"/>
      <c r="K635" s="231"/>
      <c r="L635" s="236"/>
      <c r="M635" s="237"/>
      <c r="N635" s="238"/>
      <c r="O635" s="238"/>
      <c r="P635" s="238"/>
      <c r="Q635" s="238"/>
      <c r="R635" s="238"/>
      <c r="S635" s="238"/>
      <c r="T635" s="23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0" t="s">
        <v>147</v>
      </c>
      <c r="AU635" s="240" t="s">
        <v>153</v>
      </c>
      <c r="AV635" s="14" t="s">
        <v>145</v>
      </c>
      <c r="AW635" s="14" t="s">
        <v>33</v>
      </c>
      <c r="AX635" s="14" t="s">
        <v>71</v>
      </c>
      <c r="AY635" s="240" t="s">
        <v>137</v>
      </c>
    </row>
    <row r="636" s="15" customFormat="1">
      <c r="A636" s="15"/>
      <c r="B636" s="241"/>
      <c r="C636" s="242"/>
      <c r="D636" s="221" t="s">
        <v>147</v>
      </c>
      <c r="E636" s="243" t="s">
        <v>19</v>
      </c>
      <c r="F636" s="244" t="s">
        <v>188</v>
      </c>
      <c r="G636" s="242"/>
      <c r="H636" s="245">
        <v>2</v>
      </c>
      <c r="I636" s="246"/>
      <c r="J636" s="242"/>
      <c r="K636" s="242"/>
      <c r="L636" s="247"/>
      <c r="M636" s="248"/>
      <c r="N636" s="249"/>
      <c r="O636" s="249"/>
      <c r="P636" s="249"/>
      <c r="Q636" s="249"/>
      <c r="R636" s="249"/>
      <c r="S636" s="249"/>
      <c r="T636" s="250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1" t="s">
        <v>147</v>
      </c>
      <c r="AU636" s="251" t="s">
        <v>153</v>
      </c>
      <c r="AV636" s="15" t="s">
        <v>144</v>
      </c>
      <c r="AW636" s="15" t="s">
        <v>33</v>
      </c>
      <c r="AX636" s="15" t="s">
        <v>79</v>
      </c>
      <c r="AY636" s="251" t="s">
        <v>137</v>
      </c>
    </row>
    <row r="637" s="2" customFormat="1" ht="16.5" customHeight="1">
      <c r="A637" s="40"/>
      <c r="B637" s="41"/>
      <c r="C637" s="252" t="s">
        <v>883</v>
      </c>
      <c r="D637" s="252" t="s">
        <v>208</v>
      </c>
      <c r="E637" s="253" t="s">
        <v>884</v>
      </c>
      <c r="F637" s="254" t="s">
        <v>885</v>
      </c>
      <c r="G637" s="255" t="s">
        <v>719</v>
      </c>
      <c r="H637" s="256">
        <v>1</v>
      </c>
      <c r="I637" s="257"/>
      <c r="J637" s="258">
        <f>ROUND(I637*H637,2)</f>
        <v>0</v>
      </c>
      <c r="K637" s="254" t="s">
        <v>774</v>
      </c>
      <c r="L637" s="259"/>
      <c r="M637" s="260" t="s">
        <v>19</v>
      </c>
      <c r="N637" s="261" t="s">
        <v>43</v>
      </c>
      <c r="O637" s="86"/>
      <c r="P637" s="215">
        <f>O637*H637</f>
        <v>0</v>
      </c>
      <c r="Q637" s="215">
        <v>0.074999999999999997</v>
      </c>
      <c r="R637" s="215">
        <f>Q637*H637</f>
        <v>0.074999999999999997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347</v>
      </c>
      <c r="AT637" s="217" t="s">
        <v>208</v>
      </c>
      <c r="AU637" s="217" t="s">
        <v>153</v>
      </c>
      <c r="AY637" s="19" t="s">
        <v>137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145</v>
      </c>
      <c r="BK637" s="218">
        <f>ROUND(I637*H637,2)</f>
        <v>0</v>
      </c>
      <c r="BL637" s="19" t="s">
        <v>229</v>
      </c>
      <c r="BM637" s="217" t="s">
        <v>886</v>
      </c>
    </row>
    <row r="638" s="2" customFormat="1" ht="16.5" customHeight="1">
      <c r="A638" s="40"/>
      <c r="B638" s="41"/>
      <c r="C638" s="252" t="s">
        <v>887</v>
      </c>
      <c r="D638" s="252" t="s">
        <v>208</v>
      </c>
      <c r="E638" s="253" t="s">
        <v>888</v>
      </c>
      <c r="F638" s="254" t="s">
        <v>889</v>
      </c>
      <c r="G638" s="255" t="s">
        <v>719</v>
      </c>
      <c r="H638" s="256">
        <v>1</v>
      </c>
      <c r="I638" s="257"/>
      <c r="J638" s="258">
        <f>ROUND(I638*H638,2)</f>
        <v>0</v>
      </c>
      <c r="K638" s="254" t="s">
        <v>774</v>
      </c>
      <c r="L638" s="259"/>
      <c r="M638" s="260" t="s">
        <v>19</v>
      </c>
      <c r="N638" s="261" t="s">
        <v>43</v>
      </c>
      <c r="O638" s="86"/>
      <c r="P638" s="215">
        <f>O638*H638</f>
        <v>0</v>
      </c>
      <c r="Q638" s="215">
        <v>0.070000000000000007</v>
      </c>
      <c r="R638" s="215">
        <f>Q638*H638</f>
        <v>0.070000000000000007</v>
      </c>
      <c r="S638" s="215">
        <v>0</v>
      </c>
      <c r="T638" s="216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7" t="s">
        <v>347</v>
      </c>
      <c r="AT638" s="217" t="s">
        <v>208</v>
      </c>
      <c r="AU638" s="217" t="s">
        <v>153</v>
      </c>
      <c r="AY638" s="19" t="s">
        <v>137</v>
      </c>
      <c r="BE638" s="218">
        <f>IF(N638="základní",J638,0)</f>
        <v>0</v>
      </c>
      <c r="BF638" s="218">
        <f>IF(N638="snížená",J638,0)</f>
        <v>0</v>
      </c>
      <c r="BG638" s="218">
        <f>IF(N638="zákl. přenesená",J638,0)</f>
        <v>0</v>
      </c>
      <c r="BH638" s="218">
        <f>IF(N638="sníž. přenesená",J638,0)</f>
        <v>0</v>
      </c>
      <c r="BI638" s="218">
        <f>IF(N638="nulová",J638,0)</f>
        <v>0</v>
      </c>
      <c r="BJ638" s="19" t="s">
        <v>145</v>
      </c>
      <c r="BK638" s="218">
        <f>ROUND(I638*H638,2)</f>
        <v>0</v>
      </c>
      <c r="BL638" s="19" t="s">
        <v>229</v>
      </c>
      <c r="BM638" s="217" t="s">
        <v>890</v>
      </c>
    </row>
    <row r="639" s="2" customFormat="1">
      <c r="A639" s="40"/>
      <c r="B639" s="41"/>
      <c r="C639" s="206" t="s">
        <v>891</v>
      </c>
      <c r="D639" s="206" t="s">
        <v>139</v>
      </c>
      <c r="E639" s="207" t="s">
        <v>892</v>
      </c>
      <c r="F639" s="208" t="s">
        <v>893</v>
      </c>
      <c r="G639" s="209" t="s">
        <v>719</v>
      </c>
      <c r="H639" s="210">
        <v>1</v>
      </c>
      <c r="I639" s="211"/>
      <c r="J639" s="212">
        <f>ROUND(I639*H639,2)</f>
        <v>0</v>
      </c>
      <c r="K639" s="208" t="s">
        <v>143</v>
      </c>
      <c r="L639" s="46"/>
      <c r="M639" s="213" t="s">
        <v>19</v>
      </c>
      <c r="N639" s="214" t="s">
        <v>43</v>
      </c>
      <c r="O639" s="86"/>
      <c r="P639" s="215">
        <f>O639*H639</f>
        <v>0</v>
      </c>
      <c r="Q639" s="215">
        <v>0.00088475000000000001</v>
      </c>
      <c r="R639" s="215">
        <f>Q639*H639</f>
        <v>0.00088475000000000001</v>
      </c>
      <c r="S639" s="215">
        <v>0</v>
      </c>
      <c r="T639" s="21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229</v>
      </c>
      <c r="AT639" s="217" t="s">
        <v>139</v>
      </c>
      <c r="AU639" s="217" t="s">
        <v>153</v>
      </c>
      <c r="AY639" s="19" t="s">
        <v>137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9" t="s">
        <v>145</v>
      </c>
      <c r="BK639" s="218">
        <f>ROUND(I639*H639,2)</f>
        <v>0</v>
      </c>
      <c r="BL639" s="19" t="s">
        <v>229</v>
      </c>
      <c r="BM639" s="217" t="s">
        <v>894</v>
      </c>
    </row>
    <row r="640" s="13" customFormat="1">
      <c r="A640" s="13"/>
      <c r="B640" s="219"/>
      <c r="C640" s="220"/>
      <c r="D640" s="221" t="s">
        <v>147</v>
      </c>
      <c r="E640" s="222" t="s">
        <v>19</v>
      </c>
      <c r="F640" s="223" t="s">
        <v>895</v>
      </c>
      <c r="G640" s="220"/>
      <c r="H640" s="222" t="s">
        <v>19</v>
      </c>
      <c r="I640" s="224"/>
      <c r="J640" s="220"/>
      <c r="K640" s="220"/>
      <c r="L640" s="225"/>
      <c r="M640" s="226"/>
      <c r="N640" s="227"/>
      <c r="O640" s="227"/>
      <c r="P640" s="227"/>
      <c r="Q640" s="227"/>
      <c r="R640" s="227"/>
      <c r="S640" s="227"/>
      <c r="T640" s="22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29" t="s">
        <v>147</v>
      </c>
      <c r="AU640" s="229" t="s">
        <v>153</v>
      </c>
      <c r="AV640" s="13" t="s">
        <v>79</v>
      </c>
      <c r="AW640" s="13" t="s">
        <v>33</v>
      </c>
      <c r="AX640" s="13" t="s">
        <v>71</v>
      </c>
      <c r="AY640" s="229" t="s">
        <v>137</v>
      </c>
    </row>
    <row r="641" s="14" customFormat="1">
      <c r="A641" s="14"/>
      <c r="B641" s="230"/>
      <c r="C641" s="231"/>
      <c r="D641" s="221" t="s">
        <v>147</v>
      </c>
      <c r="E641" s="232" t="s">
        <v>19</v>
      </c>
      <c r="F641" s="233" t="s">
        <v>79</v>
      </c>
      <c r="G641" s="231"/>
      <c r="H641" s="234">
        <v>1</v>
      </c>
      <c r="I641" s="235"/>
      <c r="J641" s="231"/>
      <c r="K641" s="231"/>
      <c r="L641" s="236"/>
      <c r="M641" s="237"/>
      <c r="N641" s="238"/>
      <c r="O641" s="238"/>
      <c r="P641" s="238"/>
      <c r="Q641" s="238"/>
      <c r="R641" s="238"/>
      <c r="S641" s="238"/>
      <c r="T641" s="23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0" t="s">
        <v>147</v>
      </c>
      <c r="AU641" s="240" t="s">
        <v>153</v>
      </c>
      <c r="AV641" s="14" t="s">
        <v>145</v>
      </c>
      <c r="AW641" s="14" t="s">
        <v>33</v>
      </c>
      <c r="AX641" s="14" t="s">
        <v>79</v>
      </c>
      <c r="AY641" s="240" t="s">
        <v>137</v>
      </c>
    </row>
    <row r="642" s="2" customFormat="1" ht="16.5" customHeight="1">
      <c r="A642" s="40"/>
      <c r="B642" s="41"/>
      <c r="C642" s="252" t="s">
        <v>896</v>
      </c>
      <c r="D642" s="252" t="s">
        <v>208</v>
      </c>
      <c r="E642" s="253" t="s">
        <v>897</v>
      </c>
      <c r="F642" s="254" t="s">
        <v>898</v>
      </c>
      <c r="G642" s="255" t="s">
        <v>719</v>
      </c>
      <c r="H642" s="256">
        <v>1</v>
      </c>
      <c r="I642" s="257"/>
      <c r="J642" s="258">
        <f>ROUND(I642*H642,2)</f>
        <v>0</v>
      </c>
      <c r="K642" s="254" t="s">
        <v>774</v>
      </c>
      <c r="L642" s="259"/>
      <c r="M642" s="260" t="s">
        <v>19</v>
      </c>
      <c r="N642" s="261" t="s">
        <v>43</v>
      </c>
      <c r="O642" s="86"/>
      <c r="P642" s="215">
        <f>O642*H642</f>
        <v>0</v>
      </c>
      <c r="Q642" s="215">
        <v>0.095000000000000001</v>
      </c>
      <c r="R642" s="215">
        <f>Q642*H642</f>
        <v>0.095000000000000001</v>
      </c>
      <c r="S642" s="215">
        <v>0</v>
      </c>
      <c r="T642" s="216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17" t="s">
        <v>347</v>
      </c>
      <c r="AT642" s="217" t="s">
        <v>208</v>
      </c>
      <c r="AU642" s="217" t="s">
        <v>153</v>
      </c>
      <c r="AY642" s="19" t="s">
        <v>137</v>
      </c>
      <c r="BE642" s="218">
        <f>IF(N642="základní",J642,0)</f>
        <v>0</v>
      </c>
      <c r="BF642" s="218">
        <f>IF(N642="snížená",J642,0)</f>
        <v>0</v>
      </c>
      <c r="BG642" s="218">
        <f>IF(N642="zákl. přenesená",J642,0)</f>
        <v>0</v>
      </c>
      <c r="BH642" s="218">
        <f>IF(N642="sníž. přenesená",J642,0)</f>
        <v>0</v>
      </c>
      <c r="BI642" s="218">
        <f>IF(N642="nulová",J642,0)</f>
        <v>0</v>
      </c>
      <c r="BJ642" s="19" t="s">
        <v>145</v>
      </c>
      <c r="BK642" s="218">
        <f>ROUND(I642*H642,2)</f>
        <v>0</v>
      </c>
      <c r="BL642" s="19" t="s">
        <v>229</v>
      </c>
      <c r="BM642" s="217" t="s">
        <v>899</v>
      </c>
    </row>
    <row r="643" s="2" customFormat="1" ht="44.25" customHeight="1">
      <c r="A643" s="40"/>
      <c r="B643" s="41"/>
      <c r="C643" s="206" t="s">
        <v>900</v>
      </c>
      <c r="D643" s="206" t="s">
        <v>139</v>
      </c>
      <c r="E643" s="207" t="s">
        <v>901</v>
      </c>
      <c r="F643" s="208" t="s">
        <v>902</v>
      </c>
      <c r="G643" s="209" t="s">
        <v>719</v>
      </c>
      <c r="H643" s="210">
        <v>11</v>
      </c>
      <c r="I643" s="211"/>
      <c r="J643" s="212">
        <f>ROUND(I643*H643,2)</f>
        <v>0</v>
      </c>
      <c r="K643" s="208" t="s">
        <v>143</v>
      </c>
      <c r="L643" s="46"/>
      <c r="M643" s="213" t="s">
        <v>19</v>
      </c>
      <c r="N643" s="214" t="s">
        <v>43</v>
      </c>
      <c r="O643" s="86"/>
      <c r="P643" s="215">
        <f>O643*H643</f>
        <v>0</v>
      </c>
      <c r="Q643" s="215">
        <v>0</v>
      </c>
      <c r="R643" s="215">
        <f>Q643*H643</f>
        <v>0</v>
      </c>
      <c r="S643" s="215">
        <v>0</v>
      </c>
      <c r="T643" s="216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17" t="s">
        <v>229</v>
      </c>
      <c r="AT643" s="217" t="s">
        <v>139</v>
      </c>
      <c r="AU643" s="217" t="s">
        <v>153</v>
      </c>
      <c r="AY643" s="19" t="s">
        <v>137</v>
      </c>
      <c r="BE643" s="218">
        <f>IF(N643="základní",J643,0)</f>
        <v>0</v>
      </c>
      <c r="BF643" s="218">
        <f>IF(N643="snížená",J643,0)</f>
        <v>0</v>
      </c>
      <c r="BG643" s="218">
        <f>IF(N643="zákl. přenesená",J643,0)</f>
        <v>0</v>
      </c>
      <c r="BH643" s="218">
        <f>IF(N643="sníž. přenesená",J643,0)</f>
        <v>0</v>
      </c>
      <c r="BI643" s="218">
        <f>IF(N643="nulová",J643,0)</f>
        <v>0</v>
      </c>
      <c r="BJ643" s="19" t="s">
        <v>145</v>
      </c>
      <c r="BK643" s="218">
        <f>ROUND(I643*H643,2)</f>
        <v>0</v>
      </c>
      <c r="BL643" s="19" t="s">
        <v>229</v>
      </c>
      <c r="BM643" s="217" t="s">
        <v>903</v>
      </c>
    </row>
    <row r="644" s="13" customFormat="1">
      <c r="A644" s="13"/>
      <c r="B644" s="219"/>
      <c r="C644" s="220"/>
      <c r="D644" s="221" t="s">
        <v>147</v>
      </c>
      <c r="E644" s="222" t="s">
        <v>19</v>
      </c>
      <c r="F644" s="223" t="s">
        <v>863</v>
      </c>
      <c r="G644" s="220"/>
      <c r="H644" s="222" t="s">
        <v>19</v>
      </c>
      <c r="I644" s="224"/>
      <c r="J644" s="220"/>
      <c r="K644" s="220"/>
      <c r="L644" s="225"/>
      <c r="M644" s="226"/>
      <c r="N644" s="227"/>
      <c r="O644" s="227"/>
      <c r="P644" s="227"/>
      <c r="Q644" s="227"/>
      <c r="R644" s="227"/>
      <c r="S644" s="227"/>
      <c r="T644" s="22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29" t="s">
        <v>147</v>
      </c>
      <c r="AU644" s="229" t="s">
        <v>153</v>
      </c>
      <c r="AV644" s="13" t="s">
        <v>79</v>
      </c>
      <c r="AW644" s="13" t="s">
        <v>33</v>
      </c>
      <c r="AX644" s="13" t="s">
        <v>71</v>
      </c>
      <c r="AY644" s="229" t="s">
        <v>137</v>
      </c>
    </row>
    <row r="645" s="14" customFormat="1">
      <c r="A645" s="14"/>
      <c r="B645" s="230"/>
      <c r="C645" s="231"/>
      <c r="D645" s="221" t="s">
        <v>147</v>
      </c>
      <c r="E645" s="232" t="s">
        <v>19</v>
      </c>
      <c r="F645" s="233" t="s">
        <v>145</v>
      </c>
      <c r="G645" s="231"/>
      <c r="H645" s="234">
        <v>2</v>
      </c>
      <c r="I645" s="235"/>
      <c r="J645" s="231"/>
      <c r="K645" s="231"/>
      <c r="L645" s="236"/>
      <c r="M645" s="237"/>
      <c r="N645" s="238"/>
      <c r="O645" s="238"/>
      <c r="P645" s="238"/>
      <c r="Q645" s="238"/>
      <c r="R645" s="238"/>
      <c r="S645" s="238"/>
      <c r="T645" s="23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0" t="s">
        <v>147</v>
      </c>
      <c r="AU645" s="240" t="s">
        <v>153</v>
      </c>
      <c r="AV645" s="14" t="s">
        <v>145</v>
      </c>
      <c r="AW645" s="14" t="s">
        <v>33</v>
      </c>
      <c r="AX645" s="14" t="s">
        <v>71</v>
      </c>
      <c r="AY645" s="240" t="s">
        <v>137</v>
      </c>
    </row>
    <row r="646" s="13" customFormat="1">
      <c r="A646" s="13"/>
      <c r="B646" s="219"/>
      <c r="C646" s="220"/>
      <c r="D646" s="221" t="s">
        <v>147</v>
      </c>
      <c r="E646" s="222" t="s">
        <v>19</v>
      </c>
      <c r="F646" s="223" t="s">
        <v>864</v>
      </c>
      <c r="G646" s="220"/>
      <c r="H646" s="222" t="s">
        <v>19</v>
      </c>
      <c r="I646" s="224"/>
      <c r="J646" s="220"/>
      <c r="K646" s="220"/>
      <c r="L646" s="225"/>
      <c r="M646" s="226"/>
      <c r="N646" s="227"/>
      <c r="O646" s="227"/>
      <c r="P646" s="227"/>
      <c r="Q646" s="227"/>
      <c r="R646" s="227"/>
      <c r="S646" s="227"/>
      <c r="T646" s="22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29" t="s">
        <v>147</v>
      </c>
      <c r="AU646" s="229" t="s">
        <v>153</v>
      </c>
      <c r="AV646" s="13" t="s">
        <v>79</v>
      </c>
      <c r="AW646" s="13" t="s">
        <v>33</v>
      </c>
      <c r="AX646" s="13" t="s">
        <v>71</v>
      </c>
      <c r="AY646" s="229" t="s">
        <v>137</v>
      </c>
    </row>
    <row r="647" s="14" customFormat="1">
      <c r="A647" s="14"/>
      <c r="B647" s="230"/>
      <c r="C647" s="231"/>
      <c r="D647" s="221" t="s">
        <v>147</v>
      </c>
      <c r="E647" s="232" t="s">
        <v>19</v>
      </c>
      <c r="F647" s="233" t="s">
        <v>145</v>
      </c>
      <c r="G647" s="231"/>
      <c r="H647" s="234">
        <v>2</v>
      </c>
      <c r="I647" s="235"/>
      <c r="J647" s="231"/>
      <c r="K647" s="231"/>
      <c r="L647" s="236"/>
      <c r="M647" s="237"/>
      <c r="N647" s="238"/>
      <c r="O647" s="238"/>
      <c r="P647" s="238"/>
      <c r="Q647" s="238"/>
      <c r="R647" s="238"/>
      <c r="S647" s="238"/>
      <c r="T647" s="23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0" t="s">
        <v>147</v>
      </c>
      <c r="AU647" s="240" t="s">
        <v>153</v>
      </c>
      <c r="AV647" s="14" t="s">
        <v>145</v>
      </c>
      <c r="AW647" s="14" t="s">
        <v>33</v>
      </c>
      <c r="AX647" s="14" t="s">
        <v>71</v>
      </c>
      <c r="AY647" s="240" t="s">
        <v>137</v>
      </c>
    </row>
    <row r="648" s="13" customFormat="1">
      <c r="A648" s="13"/>
      <c r="B648" s="219"/>
      <c r="C648" s="220"/>
      <c r="D648" s="221" t="s">
        <v>147</v>
      </c>
      <c r="E648" s="222" t="s">
        <v>19</v>
      </c>
      <c r="F648" s="223" t="s">
        <v>865</v>
      </c>
      <c r="G648" s="220"/>
      <c r="H648" s="222" t="s">
        <v>19</v>
      </c>
      <c r="I648" s="224"/>
      <c r="J648" s="220"/>
      <c r="K648" s="220"/>
      <c r="L648" s="225"/>
      <c r="M648" s="226"/>
      <c r="N648" s="227"/>
      <c r="O648" s="227"/>
      <c r="P648" s="227"/>
      <c r="Q648" s="227"/>
      <c r="R648" s="227"/>
      <c r="S648" s="227"/>
      <c r="T648" s="22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29" t="s">
        <v>147</v>
      </c>
      <c r="AU648" s="229" t="s">
        <v>153</v>
      </c>
      <c r="AV648" s="13" t="s">
        <v>79</v>
      </c>
      <c r="AW648" s="13" t="s">
        <v>33</v>
      </c>
      <c r="AX648" s="13" t="s">
        <v>71</v>
      </c>
      <c r="AY648" s="229" t="s">
        <v>137</v>
      </c>
    </row>
    <row r="649" s="14" customFormat="1">
      <c r="A649" s="14"/>
      <c r="B649" s="230"/>
      <c r="C649" s="231"/>
      <c r="D649" s="221" t="s">
        <v>147</v>
      </c>
      <c r="E649" s="232" t="s">
        <v>19</v>
      </c>
      <c r="F649" s="233" t="s">
        <v>153</v>
      </c>
      <c r="G649" s="231"/>
      <c r="H649" s="234">
        <v>3</v>
      </c>
      <c r="I649" s="235"/>
      <c r="J649" s="231"/>
      <c r="K649" s="231"/>
      <c r="L649" s="236"/>
      <c r="M649" s="237"/>
      <c r="N649" s="238"/>
      <c r="O649" s="238"/>
      <c r="P649" s="238"/>
      <c r="Q649" s="238"/>
      <c r="R649" s="238"/>
      <c r="S649" s="238"/>
      <c r="T649" s="23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0" t="s">
        <v>147</v>
      </c>
      <c r="AU649" s="240" t="s">
        <v>153</v>
      </c>
      <c r="AV649" s="14" t="s">
        <v>145</v>
      </c>
      <c r="AW649" s="14" t="s">
        <v>33</v>
      </c>
      <c r="AX649" s="14" t="s">
        <v>71</v>
      </c>
      <c r="AY649" s="240" t="s">
        <v>137</v>
      </c>
    </row>
    <row r="650" s="13" customFormat="1">
      <c r="A650" s="13"/>
      <c r="B650" s="219"/>
      <c r="C650" s="220"/>
      <c r="D650" s="221" t="s">
        <v>147</v>
      </c>
      <c r="E650" s="222" t="s">
        <v>19</v>
      </c>
      <c r="F650" s="223" t="s">
        <v>867</v>
      </c>
      <c r="G650" s="220"/>
      <c r="H650" s="222" t="s">
        <v>19</v>
      </c>
      <c r="I650" s="224"/>
      <c r="J650" s="220"/>
      <c r="K650" s="220"/>
      <c r="L650" s="225"/>
      <c r="M650" s="226"/>
      <c r="N650" s="227"/>
      <c r="O650" s="227"/>
      <c r="P650" s="227"/>
      <c r="Q650" s="227"/>
      <c r="R650" s="227"/>
      <c r="S650" s="227"/>
      <c r="T650" s="22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29" t="s">
        <v>147</v>
      </c>
      <c r="AU650" s="229" t="s">
        <v>153</v>
      </c>
      <c r="AV650" s="13" t="s">
        <v>79</v>
      </c>
      <c r="AW650" s="13" t="s">
        <v>33</v>
      </c>
      <c r="AX650" s="13" t="s">
        <v>71</v>
      </c>
      <c r="AY650" s="229" t="s">
        <v>137</v>
      </c>
    </row>
    <row r="651" s="14" customFormat="1">
      <c r="A651" s="14"/>
      <c r="B651" s="230"/>
      <c r="C651" s="231"/>
      <c r="D651" s="221" t="s">
        <v>147</v>
      </c>
      <c r="E651" s="232" t="s">
        <v>19</v>
      </c>
      <c r="F651" s="233" t="s">
        <v>145</v>
      </c>
      <c r="G651" s="231"/>
      <c r="H651" s="234">
        <v>2</v>
      </c>
      <c r="I651" s="235"/>
      <c r="J651" s="231"/>
      <c r="K651" s="231"/>
      <c r="L651" s="236"/>
      <c r="M651" s="237"/>
      <c r="N651" s="238"/>
      <c r="O651" s="238"/>
      <c r="P651" s="238"/>
      <c r="Q651" s="238"/>
      <c r="R651" s="238"/>
      <c r="S651" s="238"/>
      <c r="T651" s="23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0" t="s">
        <v>147</v>
      </c>
      <c r="AU651" s="240" t="s">
        <v>153</v>
      </c>
      <c r="AV651" s="14" t="s">
        <v>145</v>
      </c>
      <c r="AW651" s="14" t="s">
        <v>33</v>
      </c>
      <c r="AX651" s="14" t="s">
        <v>71</v>
      </c>
      <c r="AY651" s="240" t="s">
        <v>137</v>
      </c>
    </row>
    <row r="652" s="13" customFormat="1">
      <c r="A652" s="13"/>
      <c r="B652" s="219"/>
      <c r="C652" s="220"/>
      <c r="D652" s="221" t="s">
        <v>147</v>
      </c>
      <c r="E652" s="222" t="s">
        <v>19</v>
      </c>
      <c r="F652" s="223" t="s">
        <v>869</v>
      </c>
      <c r="G652" s="220"/>
      <c r="H652" s="222" t="s">
        <v>19</v>
      </c>
      <c r="I652" s="224"/>
      <c r="J652" s="220"/>
      <c r="K652" s="220"/>
      <c r="L652" s="225"/>
      <c r="M652" s="226"/>
      <c r="N652" s="227"/>
      <c r="O652" s="227"/>
      <c r="P652" s="227"/>
      <c r="Q652" s="227"/>
      <c r="R652" s="227"/>
      <c r="S652" s="227"/>
      <c r="T652" s="22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29" t="s">
        <v>147</v>
      </c>
      <c r="AU652" s="229" t="s">
        <v>153</v>
      </c>
      <c r="AV652" s="13" t="s">
        <v>79</v>
      </c>
      <c r="AW652" s="13" t="s">
        <v>33</v>
      </c>
      <c r="AX652" s="13" t="s">
        <v>71</v>
      </c>
      <c r="AY652" s="229" t="s">
        <v>137</v>
      </c>
    </row>
    <row r="653" s="14" customFormat="1">
      <c r="A653" s="14"/>
      <c r="B653" s="230"/>
      <c r="C653" s="231"/>
      <c r="D653" s="221" t="s">
        <v>147</v>
      </c>
      <c r="E653" s="232" t="s">
        <v>19</v>
      </c>
      <c r="F653" s="233" t="s">
        <v>79</v>
      </c>
      <c r="G653" s="231"/>
      <c r="H653" s="234">
        <v>1</v>
      </c>
      <c r="I653" s="235"/>
      <c r="J653" s="231"/>
      <c r="K653" s="231"/>
      <c r="L653" s="236"/>
      <c r="M653" s="237"/>
      <c r="N653" s="238"/>
      <c r="O653" s="238"/>
      <c r="P653" s="238"/>
      <c r="Q653" s="238"/>
      <c r="R653" s="238"/>
      <c r="S653" s="238"/>
      <c r="T653" s="23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0" t="s">
        <v>147</v>
      </c>
      <c r="AU653" s="240" t="s">
        <v>153</v>
      </c>
      <c r="AV653" s="14" t="s">
        <v>145</v>
      </c>
      <c r="AW653" s="14" t="s">
        <v>33</v>
      </c>
      <c r="AX653" s="14" t="s">
        <v>71</v>
      </c>
      <c r="AY653" s="240" t="s">
        <v>137</v>
      </c>
    </row>
    <row r="654" s="13" customFormat="1">
      <c r="A654" s="13"/>
      <c r="B654" s="219"/>
      <c r="C654" s="220"/>
      <c r="D654" s="221" t="s">
        <v>147</v>
      </c>
      <c r="E654" s="222" t="s">
        <v>19</v>
      </c>
      <c r="F654" s="223" t="s">
        <v>871</v>
      </c>
      <c r="G654" s="220"/>
      <c r="H654" s="222" t="s">
        <v>19</v>
      </c>
      <c r="I654" s="224"/>
      <c r="J654" s="220"/>
      <c r="K654" s="220"/>
      <c r="L654" s="225"/>
      <c r="M654" s="226"/>
      <c r="N654" s="227"/>
      <c r="O654" s="227"/>
      <c r="P654" s="227"/>
      <c r="Q654" s="227"/>
      <c r="R654" s="227"/>
      <c r="S654" s="227"/>
      <c r="T654" s="22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29" t="s">
        <v>147</v>
      </c>
      <c r="AU654" s="229" t="s">
        <v>153</v>
      </c>
      <c r="AV654" s="13" t="s">
        <v>79</v>
      </c>
      <c r="AW654" s="13" t="s">
        <v>33</v>
      </c>
      <c r="AX654" s="13" t="s">
        <v>71</v>
      </c>
      <c r="AY654" s="229" t="s">
        <v>137</v>
      </c>
    </row>
    <row r="655" s="14" customFormat="1">
      <c r="A655" s="14"/>
      <c r="B655" s="230"/>
      <c r="C655" s="231"/>
      <c r="D655" s="221" t="s">
        <v>147</v>
      </c>
      <c r="E655" s="232" t="s">
        <v>19</v>
      </c>
      <c r="F655" s="233" t="s">
        <v>79</v>
      </c>
      <c r="G655" s="231"/>
      <c r="H655" s="234">
        <v>1</v>
      </c>
      <c r="I655" s="235"/>
      <c r="J655" s="231"/>
      <c r="K655" s="231"/>
      <c r="L655" s="236"/>
      <c r="M655" s="237"/>
      <c r="N655" s="238"/>
      <c r="O655" s="238"/>
      <c r="P655" s="238"/>
      <c r="Q655" s="238"/>
      <c r="R655" s="238"/>
      <c r="S655" s="238"/>
      <c r="T655" s="23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0" t="s">
        <v>147</v>
      </c>
      <c r="AU655" s="240" t="s">
        <v>153</v>
      </c>
      <c r="AV655" s="14" t="s">
        <v>145</v>
      </c>
      <c r="AW655" s="14" t="s">
        <v>33</v>
      </c>
      <c r="AX655" s="14" t="s">
        <v>71</v>
      </c>
      <c r="AY655" s="240" t="s">
        <v>137</v>
      </c>
    </row>
    <row r="656" s="15" customFormat="1">
      <c r="A656" s="15"/>
      <c r="B656" s="241"/>
      <c r="C656" s="242"/>
      <c r="D656" s="221" t="s">
        <v>147</v>
      </c>
      <c r="E656" s="243" t="s">
        <v>19</v>
      </c>
      <c r="F656" s="244" t="s">
        <v>188</v>
      </c>
      <c r="G656" s="242"/>
      <c r="H656" s="245">
        <v>11</v>
      </c>
      <c r="I656" s="246"/>
      <c r="J656" s="242"/>
      <c r="K656" s="242"/>
      <c r="L656" s="247"/>
      <c r="M656" s="248"/>
      <c r="N656" s="249"/>
      <c r="O656" s="249"/>
      <c r="P656" s="249"/>
      <c r="Q656" s="249"/>
      <c r="R656" s="249"/>
      <c r="S656" s="249"/>
      <c r="T656" s="250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1" t="s">
        <v>147</v>
      </c>
      <c r="AU656" s="251" t="s">
        <v>153</v>
      </c>
      <c r="AV656" s="15" t="s">
        <v>144</v>
      </c>
      <c r="AW656" s="15" t="s">
        <v>33</v>
      </c>
      <c r="AX656" s="15" t="s">
        <v>79</v>
      </c>
      <c r="AY656" s="251" t="s">
        <v>137</v>
      </c>
    </row>
    <row r="657" s="2" customFormat="1">
      <c r="A657" s="40"/>
      <c r="B657" s="41"/>
      <c r="C657" s="252" t="s">
        <v>904</v>
      </c>
      <c r="D657" s="252" t="s">
        <v>208</v>
      </c>
      <c r="E657" s="253" t="s">
        <v>905</v>
      </c>
      <c r="F657" s="254" t="s">
        <v>906</v>
      </c>
      <c r="G657" s="255" t="s">
        <v>334</v>
      </c>
      <c r="H657" s="256">
        <v>23.425000000000001</v>
      </c>
      <c r="I657" s="257"/>
      <c r="J657" s="258">
        <f>ROUND(I657*H657,2)</f>
        <v>0</v>
      </c>
      <c r="K657" s="254" t="s">
        <v>143</v>
      </c>
      <c r="L657" s="259"/>
      <c r="M657" s="260" t="s">
        <v>19</v>
      </c>
      <c r="N657" s="261" t="s">
        <v>43</v>
      </c>
      <c r="O657" s="86"/>
      <c r="P657" s="215">
        <f>O657*H657</f>
        <v>0</v>
      </c>
      <c r="Q657" s="215">
        <v>0.0050000000000000001</v>
      </c>
      <c r="R657" s="215">
        <f>Q657*H657</f>
        <v>0.11712500000000001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347</v>
      </c>
      <c r="AT657" s="217" t="s">
        <v>208</v>
      </c>
      <c r="AU657" s="217" t="s">
        <v>153</v>
      </c>
      <c r="AY657" s="19" t="s">
        <v>137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9" t="s">
        <v>145</v>
      </c>
      <c r="BK657" s="218">
        <f>ROUND(I657*H657,2)</f>
        <v>0</v>
      </c>
      <c r="BL657" s="19" t="s">
        <v>229</v>
      </c>
      <c r="BM657" s="217" t="s">
        <v>907</v>
      </c>
    </row>
    <row r="658" s="13" customFormat="1">
      <c r="A658" s="13"/>
      <c r="B658" s="219"/>
      <c r="C658" s="220"/>
      <c r="D658" s="221" t="s">
        <v>147</v>
      </c>
      <c r="E658" s="222" t="s">
        <v>19</v>
      </c>
      <c r="F658" s="223" t="s">
        <v>863</v>
      </c>
      <c r="G658" s="220"/>
      <c r="H658" s="222" t="s">
        <v>19</v>
      </c>
      <c r="I658" s="224"/>
      <c r="J658" s="220"/>
      <c r="K658" s="220"/>
      <c r="L658" s="225"/>
      <c r="M658" s="226"/>
      <c r="N658" s="227"/>
      <c r="O658" s="227"/>
      <c r="P658" s="227"/>
      <c r="Q658" s="227"/>
      <c r="R658" s="227"/>
      <c r="S658" s="227"/>
      <c r="T658" s="22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29" t="s">
        <v>147</v>
      </c>
      <c r="AU658" s="229" t="s">
        <v>153</v>
      </c>
      <c r="AV658" s="13" t="s">
        <v>79</v>
      </c>
      <c r="AW658" s="13" t="s">
        <v>33</v>
      </c>
      <c r="AX658" s="13" t="s">
        <v>71</v>
      </c>
      <c r="AY658" s="229" t="s">
        <v>137</v>
      </c>
    </row>
    <row r="659" s="14" customFormat="1">
      <c r="A659" s="14"/>
      <c r="B659" s="230"/>
      <c r="C659" s="231"/>
      <c r="D659" s="221" t="s">
        <v>147</v>
      </c>
      <c r="E659" s="232" t="s">
        <v>19</v>
      </c>
      <c r="F659" s="233" t="s">
        <v>908</v>
      </c>
      <c r="G659" s="231"/>
      <c r="H659" s="234">
        <v>6</v>
      </c>
      <c r="I659" s="235"/>
      <c r="J659" s="231"/>
      <c r="K659" s="231"/>
      <c r="L659" s="236"/>
      <c r="M659" s="237"/>
      <c r="N659" s="238"/>
      <c r="O659" s="238"/>
      <c r="P659" s="238"/>
      <c r="Q659" s="238"/>
      <c r="R659" s="238"/>
      <c r="S659" s="238"/>
      <c r="T659" s="23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0" t="s">
        <v>147</v>
      </c>
      <c r="AU659" s="240" t="s">
        <v>153</v>
      </c>
      <c r="AV659" s="14" t="s">
        <v>145</v>
      </c>
      <c r="AW659" s="14" t="s">
        <v>33</v>
      </c>
      <c r="AX659" s="14" t="s">
        <v>71</v>
      </c>
      <c r="AY659" s="240" t="s">
        <v>137</v>
      </c>
    </row>
    <row r="660" s="13" customFormat="1">
      <c r="A660" s="13"/>
      <c r="B660" s="219"/>
      <c r="C660" s="220"/>
      <c r="D660" s="221" t="s">
        <v>147</v>
      </c>
      <c r="E660" s="222" t="s">
        <v>19</v>
      </c>
      <c r="F660" s="223" t="s">
        <v>864</v>
      </c>
      <c r="G660" s="220"/>
      <c r="H660" s="222" t="s">
        <v>19</v>
      </c>
      <c r="I660" s="224"/>
      <c r="J660" s="220"/>
      <c r="K660" s="220"/>
      <c r="L660" s="225"/>
      <c r="M660" s="226"/>
      <c r="N660" s="227"/>
      <c r="O660" s="227"/>
      <c r="P660" s="227"/>
      <c r="Q660" s="227"/>
      <c r="R660" s="227"/>
      <c r="S660" s="227"/>
      <c r="T660" s="22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29" t="s">
        <v>147</v>
      </c>
      <c r="AU660" s="229" t="s">
        <v>153</v>
      </c>
      <c r="AV660" s="13" t="s">
        <v>79</v>
      </c>
      <c r="AW660" s="13" t="s">
        <v>33</v>
      </c>
      <c r="AX660" s="13" t="s">
        <v>71</v>
      </c>
      <c r="AY660" s="229" t="s">
        <v>137</v>
      </c>
    </row>
    <row r="661" s="14" customFormat="1">
      <c r="A661" s="14"/>
      <c r="B661" s="230"/>
      <c r="C661" s="231"/>
      <c r="D661" s="221" t="s">
        <v>147</v>
      </c>
      <c r="E661" s="232" t="s">
        <v>19</v>
      </c>
      <c r="F661" s="233" t="s">
        <v>908</v>
      </c>
      <c r="G661" s="231"/>
      <c r="H661" s="234">
        <v>6</v>
      </c>
      <c r="I661" s="235"/>
      <c r="J661" s="231"/>
      <c r="K661" s="231"/>
      <c r="L661" s="236"/>
      <c r="M661" s="237"/>
      <c r="N661" s="238"/>
      <c r="O661" s="238"/>
      <c r="P661" s="238"/>
      <c r="Q661" s="238"/>
      <c r="R661" s="238"/>
      <c r="S661" s="238"/>
      <c r="T661" s="23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0" t="s">
        <v>147</v>
      </c>
      <c r="AU661" s="240" t="s">
        <v>153</v>
      </c>
      <c r="AV661" s="14" t="s">
        <v>145</v>
      </c>
      <c r="AW661" s="14" t="s">
        <v>33</v>
      </c>
      <c r="AX661" s="14" t="s">
        <v>71</v>
      </c>
      <c r="AY661" s="240" t="s">
        <v>137</v>
      </c>
    </row>
    <row r="662" s="13" customFormat="1">
      <c r="A662" s="13"/>
      <c r="B662" s="219"/>
      <c r="C662" s="220"/>
      <c r="D662" s="221" t="s">
        <v>147</v>
      </c>
      <c r="E662" s="222" t="s">
        <v>19</v>
      </c>
      <c r="F662" s="223" t="s">
        <v>865</v>
      </c>
      <c r="G662" s="220"/>
      <c r="H662" s="222" t="s">
        <v>19</v>
      </c>
      <c r="I662" s="224"/>
      <c r="J662" s="220"/>
      <c r="K662" s="220"/>
      <c r="L662" s="225"/>
      <c r="M662" s="226"/>
      <c r="N662" s="227"/>
      <c r="O662" s="227"/>
      <c r="P662" s="227"/>
      <c r="Q662" s="227"/>
      <c r="R662" s="227"/>
      <c r="S662" s="227"/>
      <c r="T662" s="22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29" t="s">
        <v>147</v>
      </c>
      <c r="AU662" s="229" t="s">
        <v>153</v>
      </c>
      <c r="AV662" s="13" t="s">
        <v>79</v>
      </c>
      <c r="AW662" s="13" t="s">
        <v>33</v>
      </c>
      <c r="AX662" s="13" t="s">
        <v>71</v>
      </c>
      <c r="AY662" s="229" t="s">
        <v>137</v>
      </c>
    </row>
    <row r="663" s="14" customFormat="1">
      <c r="A663" s="14"/>
      <c r="B663" s="230"/>
      <c r="C663" s="231"/>
      <c r="D663" s="221" t="s">
        <v>147</v>
      </c>
      <c r="E663" s="232" t="s">
        <v>19</v>
      </c>
      <c r="F663" s="233" t="s">
        <v>909</v>
      </c>
      <c r="G663" s="231"/>
      <c r="H663" s="234">
        <v>6.4500000000000002</v>
      </c>
      <c r="I663" s="235"/>
      <c r="J663" s="231"/>
      <c r="K663" s="231"/>
      <c r="L663" s="236"/>
      <c r="M663" s="237"/>
      <c r="N663" s="238"/>
      <c r="O663" s="238"/>
      <c r="P663" s="238"/>
      <c r="Q663" s="238"/>
      <c r="R663" s="238"/>
      <c r="S663" s="238"/>
      <c r="T663" s="23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0" t="s">
        <v>147</v>
      </c>
      <c r="AU663" s="240" t="s">
        <v>153</v>
      </c>
      <c r="AV663" s="14" t="s">
        <v>145</v>
      </c>
      <c r="AW663" s="14" t="s">
        <v>33</v>
      </c>
      <c r="AX663" s="14" t="s">
        <v>71</v>
      </c>
      <c r="AY663" s="240" t="s">
        <v>137</v>
      </c>
    </row>
    <row r="664" s="13" customFormat="1">
      <c r="A664" s="13"/>
      <c r="B664" s="219"/>
      <c r="C664" s="220"/>
      <c r="D664" s="221" t="s">
        <v>147</v>
      </c>
      <c r="E664" s="222" t="s">
        <v>19</v>
      </c>
      <c r="F664" s="223" t="s">
        <v>867</v>
      </c>
      <c r="G664" s="220"/>
      <c r="H664" s="222" t="s">
        <v>19</v>
      </c>
      <c r="I664" s="224"/>
      <c r="J664" s="220"/>
      <c r="K664" s="220"/>
      <c r="L664" s="225"/>
      <c r="M664" s="226"/>
      <c r="N664" s="227"/>
      <c r="O664" s="227"/>
      <c r="P664" s="227"/>
      <c r="Q664" s="227"/>
      <c r="R664" s="227"/>
      <c r="S664" s="227"/>
      <c r="T664" s="22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29" t="s">
        <v>147</v>
      </c>
      <c r="AU664" s="229" t="s">
        <v>153</v>
      </c>
      <c r="AV664" s="13" t="s">
        <v>79</v>
      </c>
      <c r="AW664" s="13" t="s">
        <v>33</v>
      </c>
      <c r="AX664" s="13" t="s">
        <v>71</v>
      </c>
      <c r="AY664" s="229" t="s">
        <v>137</v>
      </c>
    </row>
    <row r="665" s="14" customFormat="1">
      <c r="A665" s="14"/>
      <c r="B665" s="230"/>
      <c r="C665" s="231"/>
      <c r="D665" s="221" t="s">
        <v>147</v>
      </c>
      <c r="E665" s="232" t="s">
        <v>19</v>
      </c>
      <c r="F665" s="233" t="s">
        <v>821</v>
      </c>
      <c r="G665" s="231"/>
      <c r="H665" s="234">
        <v>3</v>
      </c>
      <c r="I665" s="235"/>
      <c r="J665" s="231"/>
      <c r="K665" s="231"/>
      <c r="L665" s="236"/>
      <c r="M665" s="237"/>
      <c r="N665" s="238"/>
      <c r="O665" s="238"/>
      <c r="P665" s="238"/>
      <c r="Q665" s="238"/>
      <c r="R665" s="238"/>
      <c r="S665" s="238"/>
      <c r="T665" s="23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0" t="s">
        <v>147</v>
      </c>
      <c r="AU665" s="240" t="s">
        <v>153</v>
      </c>
      <c r="AV665" s="14" t="s">
        <v>145</v>
      </c>
      <c r="AW665" s="14" t="s">
        <v>33</v>
      </c>
      <c r="AX665" s="14" t="s">
        <v>71</v>
      </c>
      <c r="AY665" s="240" t="s">
        <v>137</v>
      </c>
    </row>
    <row r="666" s="13" customFormat="1">
      <c r="A666" s="13"/>
      <c r="B666" s="219"/>
      <c r="C666" s="220"/>
      <c r="D666" s="221" t="s">
        <v>147</v>
      </c>
      <c r="E666" s="222" t="s">
        <v>19</v>
      </c>
      <c r="F666" s="223" t="s">
        <v>869</v>
      </c>
      <c r="G666" s="220"/>
      <c r="H666" s="222" t="s">
        <v>19</v>
      </c>
      <c r="I666" s="224"/>
      <c r="J666" s="220"/>
      <c r="K666" s="220"/>
      <c r="L666" s="225"/>
      <c r="M666" s="226"/>
      <c r="N666" s="227"/>
      <c r="O666" s="227"/>
      <c r="P666" s="227"/>
      <c r="Q666" s="227"/>
      <c r="R666" s="227"/>
      <c r="S666" s="227"/>
      <c r="T666" s="22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29" t="s">
        <v>147</v>
      </c>
      <c r="AU666" s="229" t="s">
        <v>153</v>
      </c>
      <c r="AV666" s="13" t="s">
        <v>79</v>
      </c>
      <c r="AW666" s="13" t="s">
        <v>33</v>
      </c>
      <c r="AX666" s="13" t="s">
        <v>71</v>
      </c>
      <c r="AY666" s="229" t="s">
        <v>137</v>
      </c>
    </row>
    <row r="667" s="14" customFormat="1">
      <c r="A667" s="14"/>
      <c r="B667" s="230"/>
      <c r="C667" s="231"/>
      <c r="D667" s="221" t="s">
        <v>147</v>
      </c>
      <c r="E667" s="232" t="s">
        <v>19</v>
      </c>
      <c r="F667" s="233" t="s">
        <v>820</v>
      </c>
      <c r="G667" s="231"/>
      <c r="H667" s="234">
        <v>1.075</v>
      </c>
      <c r="I667" s="235"/>
      <c r="J667" s="231"/>
      <c r="K667" s="231"/>
      <c r="L667" s="236"/>
      <c r="M667" s="237"/>
      <c r="N667" s="238"/>
      <c r="O667" s="238"/>
      <c r="P667" s="238"/>
      <c r="Q667" s="238"/>
      <c r="R667" s="238"/>
      <c r="S667" s="238"/>
      <c r="T667" s="23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0" t="s">
        <v>147</v>
      </c>
      <c r="AU667" s="240" t="s">
        <v>153</v>
      </c>
      <c r="AV667" s="14" t="s">
        <v>145</v>
      </c>
      <c r="AW667" s="14" t="s">
        <v>33</v>
      </c>
      <c r="AX667" s="14" t="s">
        <v>71</v>
      </c>
      <c r="AY667" s="240" t="s">
        <v>137</v>
      </c>
    </row>
    <row r="668" s="13" customFormat="1">
      <c r="A668" s="13"/>
      <c r="B668" s="219"/>
      <c r="C668" s="220"/>
      <c r="D668" s="221" t="s">
        <v>147</v>
      </c>
      <c r="E668" s="222" t="s">
        <v>19</v>
      </c>
      <c r="F668" s="223" t="s">
        <v>895</v>
      </c>
      <c r="G668" s="220"/>
      <c r="H668" s="222" t="s">
        <v>19</v>
      </c>
      <c r="I668" s="224"/>
      <c r="J668" s="220"/>
      <c r="K668" s="220"/>
      <c r="L668" s="225"/>
      <c r="M668" s="226"/>
      <c r="N668" s="227"/>
      <c r="O668" s="227"/>
      <c r="P668" s="227"/>
      <c r="Q668" s="227"/>
      <c r="R668" s="227"/>
      <c r="S668" s="227"/>
      <c r="T668" s="22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29" t="s">
        <v>147</v>
      </c>
      <c r="AU668" s="229" t="s">
        <v>153</v>
      </c>
      <c r="AV668" s="13" t="s">
        <v>79</v>
      </c>
      <c r="AW668" s="13" t="s">
        <v>33</v>
      </c>
      <c r="AX668" s="13" t="s">
        <v>71</v>
      </c>
      <c r="AY668" s="229" t="s">
        <v>137</v>
      </c>
    </row>
    <row r="669" s="14" customFormat="1">
      <c r="A669" s="14"/>
      <c r="B669" s="230"/>
      <c r="C669" s="231"/>
      <c r="D669" s="221" t="s">
        <v>147</v>
      </c>
      <c r="E669" s="232" t="s">
        <v>19</v>
      </c>
      <c r="F669" s="233" t="s">
        <v>910</v>
      </c>
      <c r="G669" s="231"/>
      <c r="H669" s="234">
        <v>0.90000000000000002</v>
      </c>
      <c r="I669" s="235"/>
      <c r="J669" s="231"/>
      <c r="K669" s="231"/>
      <c r="L669" s="236"/>
      <c r="M669" s="237"/>
      <c r="N669" s="238"/>
      <c r="O669" s="238"/>
      <c r="P669" s="238"/>
      <c r="Q669" s="238"/>
      <c r="R669" s="238"/>
      <c r="S669" s="238"/>
      <c r="T669" s="23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0" t="s">
        <v>147</v>
      </c>
      <c r="AU669" s="240" t="s">
        <v>153</v>
      </c>
      <c r="AV669" s="14" t="s">
        <v>145</v>
      </c>
      <c r="AW669" s="14" t="s">
        <v>33</v>
      </c>
      <c r="AX669" s="14" t="s">
        <v>71</v>
      </c>
      <c r="AY669" s="240" t="s">
        <v>137</v>
      </c>
    </row>
    <row r="670" s="15" customFormat="1">
      <c r="A670" s="15"/>
      <c r="B670" s="241"/>
      <c r="C670" s="242"/>
      <c r="D670" s="221" t="s">
        <v>147</v>
      </c>
      <c r="E670" s="243" t="s">
        <v>19</v>
      </c>
      <c r="F670" s="244" t="s">
        <v>188</v>
      </c>
      <c r="G670" s="242"/>
      <c r="H670" s="245">
        <v>23.425000000000001</v>
      </c>
      <c r="I670" s="246"/>
      <c r="J670" s="242"/>
      <c r="K670" s="242"/>
      <c r="L670" s="247"/>
      <c r="M670" s="248"/>
      <c r="N670" s="249"/>
      <c r="O670" s="249"/>
      <c r="P670" s="249"/>
      <c r="Q670" s="249"/>
      <c r="R670" s="249"/>
      <c r="S670" s="249"/>
      <c r="T670" s="250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51" t="s">
        <v>147</v>
      </c>
      <c r="AU670" s="251" t="s">
        <v>153</v>
      </c>
      <c r="AV670" s="15" t="s">
        <v>144</v>
      </c>
      <c r="AW670" s="15" t="s">
        <v>33</v>
      </c>
      <c r="AX670" s="15" t="s">
        <v>79</v>
      </c>
      <c r="AY670" s="251" t="s">
        <v>137</v>
      </c>
    </row>
    <row r="671" s="2" customFormat="1">
      <c r="A671" s="40"/>
      <c r="B671" s="41"/>
      <c r="C671" s="252" t="s">
        <v>911</v>
      </c>
      <c r="D671" s="252" t="s">
        <v>208</v>
      </c>
      <c r="E671" s="253" t="s">
        <v>912</v>
      </c>
      <c r="F671" s="254" t="s">
        <v>913</v>
      </c>
      <c r="G671" s="255" t="s">
        <v>719</v>
      </c>
      <c r="H671" s="256">
        <v>11</v>
      </c>
      <c r="I671" s="257"/>
      <c r="J671" s="258">
        <f>ROUND(I671*H671,2)</f>
        <v>0</v>
      </c>
      <c r="K671" s="254" t="s">
        <v>143</v>
      </c>
      <c r="L671" s="259"/>
      <c r="M671" s="260" t="s">
        <v>19</v>
      </c>
      <c r="N671" s="261" t="s">
        <v>43</v>
      </c>
      <c r="O671" s="86"/>
      <c r="P671" s="215">
        <f>O671*H671</f>
        <v>0</v>
      </c>
      <c r="Q671" s="215">
        <v>6.0000000000000002E-05</v>
      </c>
      <c r="R671" s="215">
        <f>Q671*H671</f>
        <v>0.00066</v>
      </c>
      <c r="S671" s="215">
        <v>0</v>
      </c>
      <c r="T671" s="216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7" t="s">
        <v>347</v>
      </c>
      <c r="AT671" s="217" t="s">
        <v>208</v>
      </c>
      <c r="AU671" s="217" t="s">
        <v>153</v>
      </c>
      <c r="AY671" s="19" t="s">
        <v>137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9" t="s">
        <v>145</v>
      </c>
      <c r="BK671" s="218">
        <f>ROUND(I671*H671,2)</f>
        <v>0</v>
      </c>
      <c r="BL671" s="19" t="s">
        <v>229</v>
      </c>
      <c r="BM671" s="217" t="s">
        <v>914</v>
      </c>
    </row>
    <row r="672" s="13" customFormat="1">
      <c r="A672" s="13"/>
      <c r="B672" s="219"/>
      <c r="C672" s="220"/>
      <c r="D672" s="221" t="s">
        <v>147</v>
      </c>
      <c r="E672" s="222" t="s">
        <v>19</v>
      </c>
      <c r="F672" s="223" t="s">
        <v>863</v>
      </c>
      <c r="G672" s="220"/>
      <c r="H672" s="222" t="s">
        <v>19</v>
      </c>
      <c r="I672" s="224"/>
      <c r="J672" s="220"/>
      <c r="K672" s="220"/>
      <c r="L672" s="225"/>
      <c r="M672" s="226"/>
      <c r="N672" s="227"/>
      <c r="O672" s="227"/>
      <c r="P672" s="227"/>
      <c r="Q672" s="227"/>
      <c r="R672" s="227"/>
      <c r="S672" s="227"/>
      <c r="T672" s="22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29" t="s">
        <v>147</v>
      </c>
      <c r="AU672" s="229" t="s">
        <v>153</v>
      </c>
      <c r="AV672" s="13" t="s">
        <v>79</v>
      </c>
      <c r="AW672" s="13" t="s">
        <v>33</v>
      </c>
      <c r="AX672" s="13" t="s">
        <v>71</v>
      </c>
      <c r="AY672" s="229" t="s">
        <v>137</v>
      </c>
    </row>
    <row r="673" s="14" customFormat="1">
      <c r="A673" s="14"/>
      <c r="B673" s="230"/>
      <c r="C673" s="231"/>
      <c r="D673" s="221" t="s">
        <v>147</v>
      </c>
      <c r="E673" s="232" t="s">
        <v>19</v>
      </c>
      <c r="F673" s="233" t="s">
        <v>145</v>
      </c>
      <c r="G673" s="231"/>
      <c r="H673" s="234">
        <v>2</v>
      </c>
      <c r="I673" s="235"/>
      <c r="J673" s="231"/>
      <c r="K673" s="231"/>
      <c r="L673" s="236"/>
      <c r="M673" s="237"/>
      <c r="N673" s="238"/>
      <c r="O673" s="238"/>
      <c r="P673" s="238"/>
      <c r="Q673" s="238"/>
      <c r="R673" s="238"/>
      <c r="S673" s="238"/>
      <c r="T673" s="23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0" t="s">
        <v>147</v>
      </c>
      <c r="AU673" s="240" t="s">
        <v>153</v>
      </c>
      <c r="AV673" s="14" t="s">
        <v>145</v>
      </c>
      <c r="AW673" s="14" t="s">
        <v>33</v>
      </c>
      <c r="AX673" s="14" t="s">
        <v>71</v>
      </c>
      <c r="AY673" s="240" t="s">
        <v>137</v>
      </c>
    </row>
    <row r="674" s="13" customFormat="1">
      <c r="A674" s="13"/>
      <c r="B674" s="219"/>
      <c r="C674" s="220"/>
      <c r="D674" s="221" t="s">
        <v>147</v>
      </c>
      <c r="E674" s="222" t="s">
        <v>19</v>
      </c>
      <c r="F674" s="223" t="s">
        <v>864</v>
      </c>
      <c r="G674" s="220"/>
      <c r="H674" s="222" t="s">
        <v>19</v>
      </c>
      <c r="I674" s="224"/>
      <c r="J674" s="220"/>
      <c r="K674" s="220"/>
      <c r="L674" s="225"/>
      <c r="M674" s="226"/>
      <c r="N674" s="227"/>
      <c r="O674" s="227"/>
      <c r="P674" s="227"/>
      <c r="Q674" s="227"/>
      <c r="R674" s="227"/>
      <c r="S674" s="227"/>
      <c r="T674" s="22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29" t="s">
        <v>147</v>
      </c>
      <c r="AU674" s="229" t="s">
        <v>153</v>
      </c>
      <c r="AV674" s="13" t="s">
        <v>79</v>
      </c>
      <c r="AW674" s="13" t="s">
        <v>33</v>
      </c>
      <c r="AX674" s="13" t="s">
        <v>71</v>
      </c>
      <c r="AY674" s="229" t="s">
        <v>137</v>
      </c>
    </row>
    <row r="675" s="14" customFormat="1">
      <c r="A675" s="14"/>
      <c r="B675" s="230"/>
      <c r="C675" s="231"/>
      <c r="D675" s="221" t="s">
        <v>147</v>
      </c>
      <c r="E675" s="232" t="s">
        <v>19</v>
      </c>
      <c r="F675" s="233" t="s">
        <v>145</v>
      </c>
      <c r="G675" s="231"/>
      <c r="H675" s="234">
        <v>2</v>
      </c>
      <c r="I675" s="235"/>
      <c r="J675" s="231"/>
      <c r="K675" s="231"/>
      <c r="L675" s="236"/>
      <c r="M675" s="237"/>
      <c r="N675" s="238"/>
      <c r="O675" s="238"/>
      <c r="P675" s="238"/>
      <c r="Q675" s="238"/>
      <c r="R675" s="238"/>
      <c r="S675" s="238"/>
      <c r="T675" s="23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0" t="s">
        <v>147</v>
      </c>
      <c r="AU675" s="240" t="s">
        <v>153</v>
      </c>
      <c r="AV675" s="14" t="s">
        <v>145</v>
      </c>
      <c r="AW675" s="14" t="s">
        <v>33</v>
      </c>
      <c r="AX675" s="14" t="s">
        <v>71</v>
      </c>
      <c r="AY675" s="240" t="s">
        <v>137</v>
      </c>
    </row>
    <row r="676" s="13" customFormat="1">
      <c r="A676" s="13"/>
      <c r="B676" s="219"/>
      <c r="C676" s="220"/>
      <c r="D676" s="221" t="s">
        <v>147</v>
      </c>
      <c r="E676" s="222" t="s">
        <v>19</v>
      </c>
      <c r="F676" s="223" t="s">
        <v>865</v>
      </c>
      <c r="G676" s="220"/>
      <c r="H676" s="222" t="s">
        <v>19</v>
      </c>
      <c r="I676" s="224"/>
      <c r="J676" s="220"/>
      <c r="K676" s="220"/>
      <c r="L676" s="225"/>
      <c r="M676" s="226"/>
      <c r="N676" s="227"/>
      <c r="O676" s="227"/>
      <c r="P676" s="227"/>
      <c r="Q676" s="227"/>
      <c r="R676" s="227"/>
      <c r="S676" s="227"/>
      <c r="T676" s="22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29" t="s">
        <v>147</v>
      </c>
      <c r="AU676" s="229" t="s">
        <v>153</v>
      </c>
      <c r="AV676" s="13" t="s">
        <v>79</v>
      </c>
      <c r="AW676" s="13" t="s">
        <v>33</v>
      </c>
      <c r="AX676" s="13" t="s">
        <v>71</v>
      </c>
      <c r="AY676" s="229" t="s">
        <v>137</v>
      </c>
    </row>
    <row r="677" s="14" customFormat="1">
      <c r="A677" s="14"/>
      <c r="B677" s="230"/>
      <c r="C677" s="231"/>
      <c r="D677" s="221" t="s">
        <v>147</v>
      </c>
      <c r="E677" s="232" t="s">
        <v>19</v>
      </c>
      <c r="F677" s="233" t="s">
        <v>153</v>
      </c>
      <c r="G677" s="231"/>
      <c r="H677" s="234">
        <v>3</v>
      </c>
      <c r="I677" s="235"/>
      <c r="J677" s="231"/>
      <c r="K677" s="231"/>
      <c r="L677" s="236"/>
      <c r="M677" s="237"/>
      <c r="N677" s="238"/>
      <c r="O677" s="238"/>
      <c r="P677" s="238"/>
      <c r="Q677" s="238"/>
      <c r="R677" s="238"/>
      <c r="S677" s="238"/>
      <c r="T677" s="23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0" t="s">
        <v>147</v>
      </c>
      <c r="AU677" s="240" t="s">
        <v>153</v>
      </c>
      <c r="AV677" s="14" t="s">
        <v>145</v>
      </c>
      <c r="AW677" s="14" t="s">
        <v>33</v>
      </c>
      <c r="AX677" s="14" t="s">
        <v>71</v>
      </c>
      <c r="AY677" s="240" t="s">
        <v>137</v>
      </c>
    </row>
    <row r="678" s="13" customFormat="1">
      <c r="A678" s="13"/>
      <c r="B678" s="219"/>
      <c r="C678" s="220"/>
      <c r="D678" s="221" t="s">
        <v>147</v>
      </c>
      <c r="E678" s="222" t="s">
        <v>19</v>
      </c>
      <c r="F678" s="223" t="s">
        <v>867</v>
      </c>
      <c r="G678" s="220"/>
      <c r="H678" s="222" t="s">
        <v>19</v>
      </c>
      <c r="I678" s="224"/>
      <c r="J678" s="220"/>
      <c r="K678" s="220"/>
      <c r="L678" s="225"/>
      <c r="M678" s="226"/>
      <c r="N678" s="227"/>
      <c r="O678" s="227"/>
      <c r="P678" s="227"/>
      <c r="Q678" s="227"/>
      <c r="R678" s="227"/>
      <c r="S678" s="227"/>
      <c r="T678" s="22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29" t="s">
        <v>147</v>
      </c>
      <c r="AU678" s="229" t="s">
        <v>153</v>
      </c>
      <c r="AV678" s="13" t="s">
        <v>79</v>
      </c>
      <c r="AW678" s="13" t="s">
        <v>33</v>
      </c>
      <c r="AX678" s="13" t="s">
        <v>71</v>
      </c>
      <c r="AY678" s="229" t="s">
        <v>137</v>
      </c>
    </row>
    <row r="679" s="14" customFormat="1">
      <c r="A679" s="14"/>
      <c r="B679" s="230"/>
      <c r="C679" s="231"/>
      <c r="D679" s="221" t="s">
        <v>147</v>
      </c>
      <c r="E679" s="232" t="s">
        <v>19</v>
      </c>
      <c r="F679" s="233" t="s">
        <v>145</v>
      </c>
      <c r="G679" s="231"/>
      <c r="H679" s="234">
        <v>2</v>
      </c>
      <c r="I679" s="235"/>
      <c r="J679" s="231"/>
      <c r="K679" s="231"/>
      <c r="L679" s="236"/>
      <c r="M679" s="237"/>
      <c r="N679" s="238"/>
      <c r="O679" s="238"/>
      <c r="P679" s="238"/>
      <c r="Q679" s="238"/>
      <c r="R679" s="238"/>
      <c r="S679" s="238"/>
      <c r="T679" s="23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0" t="s">
        <v>147</v>
      </c>
      <c r="AU679" s="240" t="s">
        <v>153</v>
      </c>
      <c r="AV679" s="14" t="s">
        <v>145</v>
      </c>
      <c r="AW679" s="14" t="s">
        <v>33</v>
      </c>
      <c r="AX679" s="14" t="s">
        <v>71</v>
      </c>
      <c r="AY679" s="240" t="s">
        <v>137</v>
      </c>
    </row>
    <row r="680" s="13" customFormat="1">
      <c r="A680" s="13"/>
      <c r="B680" s="219"/>
      <c r="C680" s="220"/>
      <c r="D680" s="221" t="s">
        <v>147</v>
      </c>
      <c r="E680" s="222" t="s">
        <v>19</v>
      </c>
      <c r="F680" s="223" t="s">
        <v>869</v>
      </c>
      <c r="G680" s="220"/>
      <c r="H680" s="222" t="s">
        <v>19</v>
      </c>
      <c r="I680" s="224"/>
      <c r="J680" s="220"/>
      <c r="K680" s="220"/>
      <c r="L680" s="225"/>
      <c r="M680" s="226"/>
      <c r="N680" s="227"/>
      <c r="O680" s="227"/>
      <c r="P680" s="227"/>
      <c r="Q680" s="227"/>
      <c r="R680" s="227"/>
      <c r="S680" s="227"/>
      <c r="T680" s="22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29" t="s">
        <v>147</v>
      </c>
      <c r="AU680" s="229" t="s">
        <v>153</v>
      </c>
      <c r="AV680" s="13" t="s">
        <v>79</v>
      </c>
      <c r="AW680" s="13" t="s">
        <v>33</v>
      </c>
      <c r="AX680" s="13" t="s">
        <v>71</v>
      </c>
      <c r="AY680" s="229" t="s">
        <v>137</v>
      </c>
    </row>
    <row r="681" s="14" customFormat="1">
      <c r="A681" s="14"/>
      <c r="B681" s="230"/>
      <c r="C681" s="231"/>
      <c r="D681" s="221" t="s">
        <v>147</v>
      </c>
      <c r="E681" s="232" t="s">
        <v>19</v>
      </c>
      <c r="F681" s="233" t="s">
        <v>79</v>
      </c>
      <c r="G681" s="231"/>
      <c r="H681" s="234">
        <v>1</v>
      </c>
      <c r="I681" s="235"/>
      <c r="J681" s="231"/>
      <c r="K681" s="231"/>
      <c r="L681" s="236"/>
      <c r="M681" s="237"/>
      <c r="N681" s="238"/>
      <c r="O681" s="238"/>
      <c r="P681" s="238"/>
      <c r="Q681" s="238"/>
      <c r="R681" s="238"/>
      <c r="S681" s="238"/>
      <c r="T681" s="23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0" t="s">
        <v>147</v>
      </c>
      <c r="AU681" s="240" t="s">
        <v>153</v>
      </c>
      <c r="AV681" s="14" t="s">
        <v>145</v>
      </c>
      <c r="AW681" s="14" t="s">
        <v>33</v>
      </c>
      <c r="AX681" s="14" t="s">
        <v>71</v>
      </c>
      <c r="AY681" s="240" t="s">
        <v>137</v>
      </c>
    </row>
    <row r="682" s="13" customFormat="1">
      <c r="A682" s="13"/>
      <c r="B682" s="219"/>
      <c r="C682" s="220"/>
      <c r="D682" s="221" t="s">
        <v>147</v>
      </c>
      <c r="E682" s="222" t="s">
        <v>19</v>
      </c>
      <c r="F682" s="223" t="s">
        <v>871</v>
      </c>
      <c r="G682" s="220"/>
      <c r="H682" s="222" t="s">
        <v>19</v>
      </c>
      <c r="I682" s="224"/>
      <c r="J682" s="220"/>
      <c r="K682" s="220"/>
      <c r="L682" s="225"/>
      <c r="M682" s="226"/>
      <c r="N682" s="227"/>
      <c r="O682" s="227"/>
      <c r="P682" s="227"/>
      <c r="Q682" s="227"/>
      <c r="R682" s="227"/>
      <c r="S682" s="227"/>
      <c r="T682" s="228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29" t="s">
        <v>147</v>
      </c>
      <c r="AU682" s="229" t="s">
        <v>153</v>
      </c>
      <c r="AV682" s="13" t="s">
        <v>79</v>
      </c>
      <c r="AW682" s="13" t="s">
        <v>33</v>
      </c>
      <c r="AX682" s="13" t="s">
        <v>71</v>
      </c>
      <c r="AY682" s="229" t="s">
        <v>137</v>
      </c>
    </row>
    <row r="683" s="14" customFormat="1">
      <c r="A683" s="14"/>
      <c r="B683" s="230"/>
      <c r="C683" s="231"/>
      <c r="D683" s="221" t="s">
        <v>147</v>
      </c>
      <c r="E683" s="232" t="s">
        <v>19</v>
      </c>
      <c r="F683" s="233" t="s">
        <v>79</v>
      </c>
      <c r="G683" s="231"/>
      <c r="H683" s="234">
        <v>1</v>
      </c>
      <c r="I683" s="235"/>
      <c r="J683" s="231"/>
      <c r="K683" s="231"/>
      <c r="L683" s="236"/>
      <c r="M683" s="237"/>
      <c r="N683" s="238"/>
      <c r="O683" s="238"/>
      <c r="P683" s="238"/>
      <c r="Q683" s="238"/>
      <c r="R683" s="238"/>
      <c r="S683" s="238"/>
      <c r="T683" s="23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0" t="s">
        <v>147</v>
      </c>
      <c r="AU683" s="240" t="s">
        <v>153</v>
      </c>
      <c r="AV683" s="14" t="s">
        <v>145</v>
      </c>
      <c r="AW683" s="14" t="s">
        <v>33</v>
      </c>
      <c r="AX683" s="14" t="s">
        <v>71</v>
      </c>
      <c r="AY683" s="240" t="s">
        <v>137</v>
      </c>
    </row>
    <row r="684" s="15" customFormat="1">
      <c r="A684" s="15"/>
      <c r="B684" s="241"/>
      <c r="C684" s="242"/>
      <c r="D684" s="221" t="s">
        <v>147</v>
      </c>
      <c r="E684" s="243" t="s">
        <v>19</v>
      </c>
      <c r="F684" s="244" t="s">
        <v>188</v>
      </c>
      <c r="G684" s="242"/>
      <c r="H684" s="245">
        <v>11</v>
      </c>
      <c r="I684" s="246"/>
      <c r="J684" s="242"/>
      <c r="K684" s="242"/>
      <c r="L684" s="247"/>
      <c r="M684" s="248"/>
      <c r="N684" s="249"/>
      <c r="O684" s="249"/>
      <c r="P684" s="249"/>
      <c r="Q684" s="249"/>
      <c r="R684" s="249"/>
      <c r="S684" s="249"/>
      <c r="T684" s="250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1" t="s">
        <v>147</v>
      </c>
      <c r="AU684" s="251" t="s">
        <v>153</v>
      </c>
      <c r="AV684" s="15" t="s">
        <v>144</v>
      </c>
      <c r="AW684" s="15" t="s">
        <v>33</v>
      </c>
      <c r="AX684" s="15" t="s">
        <v>79</v>
      </c>
      <c r="AY684" s="251" t="s">
        <v>137</v>
      </c>
    </row>
    <row r="685" s="2" customFormat="1">
      <c r="A685" s="40"/>
      <c r="B685" s="41"/>
      <c r="C685" s="206" t="s">
        <v>915</v>
      </c>
      <c r="D685" s="206" t="s">
        <v>139</v>
      </c>
      <c r="E685" s="207" t="s">
        <v>916</v>
      </c>
      <c r="F685" s="208" t="s">
        <v>917</v>
      </c>
      <c r="G685" s="209" t="s">
        <v>580</v>
      </c>
      <c r="H685" s="210">
        <v>0.79100000000000004</v>
      </c>
      <c r="I685" s="211"/>
      <c r="J685" s="212">
        <f>ROUND(I685*H685,2)</f>
        <v>0</v>
      </c>
      <c r="K685" s="208" t="s">
        <v>143</v>
      </c>
      <c r="L685" s="46"/>
      <c r="M685" s="213" t="s">
        <v>19</v>
      </c>
      <c r="N685" s="214" t="s">
        <v>43</v>
      </c>
      <c r="O685" s="86"/>
      <c r="P685" s="215">
        <f>O685*H685</f>
        <v>0</v>
      </c>
      <c r="Q685" s="215">
        <v>0</v>
      </c>
      <c r="R685" s="215">
        <f>Q685*H685</f>
        <v>0</v>
      </c>
      <c r="S685" s="215">
        <v>0</v>
      </c>
      <c r="T685" s="216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7" t="s">
        <v>229</v>
      </c>
      <c r="AT685" s="217" t="s">
        <v>139</v>
      </c>
      <c r="AU685" s="217" t="s">
        <v>153</v>
      </c>
      <c r="AY685" s="19" t="s">
        <v>137</v>
      </c>
      <c r="BE685" s="218">
        <f>IF(N685="základní",J685,0)</f>
        <v>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9" t="s">
        <v>145</v>
      </c>
      <c r="BK685" s="218">
        <f>ROUND(I685*H685,2)</f>
        <v>0</v>
      </c>
      <c r="BL685" s="19" t="s">
        <v>229</v>
      </c>
      <c r="BM685" s="217" t="s">
        <v>918</v>
      </c>
    </row>
    <row r="686" s="12" customFormat="1" ht="22.8" customHeight="1">
      <c r="A686" s="12"/>
      <c r="B686" s="190"/>
      <c r="C686" s="191"/>
      <c r="D686" s="192" t="s">
        <v>70</v>
      </c>
      <c r="E686" s="204" t="s">
        <v>919</v>
      </c>
      <c r="F686" s="204" t="s">
        <v>920</v>
      </c>
      <c r="G686" s="191"/>
      <c r="H686" s="191"/>
      <c r="I686" s="194"/>
      <c r="J686" s="205">
        <f>BK686</f>
        <v>0</v>
      </c>
      <c r="K686" s="191"/>
      <c r="L686" s="196"/>
      <c r="M686" s="197"/>
      <c r="N686" s="198"/>
      <c r="O686" s="198"/>
      <c r="P686" s="199">
        <f>SUM(P687:P729)</f>
        <v>0</v>
      </c>
      <c r="Q686" s="198"/>
      <c r="R686" s="199">
        <f>SUM(R687:R729)</f>
        <v>1.54239664</v>
      </c>
      <c r="S686" s="198"/>
      <c r="T686" s="200">
        <f>SUM(T687:T729)</f>
        <v>1.536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01" t="s">
        <v>145</v>
      </c>
      <c r="AT686" s="202" t="s">
        <v>70</v>
      </c>
      <c r="AU686" s="202" t="s">
        <v>79</v>
      </c>
      <c r="AY686" s="201" t="s">
        <v>137</v>
      </c>
      <c r="BK686" s="203">
        <f>SUM(BK687:BK729)</f>
        <v>0</v>
      </c>
    </row>
    <row r="687" s="2" customFormat="1" ht="44.25" customHeight="1">
      <c r="A687" s="40"/>
      <c r="B687" s="41"/>
      <c r="C687" s="206" t="s">
        <v>921</v>
      </c>
      <c r="D687" s="206" t="s">
        <v>139</v>
      </c>
      <c r="E687" s="207" t="s">
        <v>922</v>
      </c>
      <c r="F687" s="208" t="s">
        <v>923</v>
      </c>
      <c r="G687" s="209" t="s">
        <v>719</v>
      </c>
      <c r="H687" s="210">
        <v>16</v>
      </c>
      <c r="I687" s="211"/>
      <c r="J687" s="212">
        <f>ROUND(I687*H687,2)</f>
        <v>0</v>
      </c>
      <c r="K687" s="208" t="s">
        <v>143</v>
      </c>
      <c r="L687" s="46"/>
      <c r="M687" s="213" t="s">
        <v>19</v>
      </c>
      <c r="N687" s="214" t="s">
        <v>43</v>
      </c>
      <c r="O687" s="86"/>
      <c r="P687" s="215">
        <f>O687*H687</f>
        <v>0</v>
      </c>
      <c r="Q687" s="215">
        <v>0.0060000000000000001</v>
      </c>
      <c r="R687" s="215">
        <f>Q687*H687</f>
        <v>0.096000000000000002</v>
      </c>
      <c r="S687" s="215">
        <v>0</v>
      </c>
      <c r="T687" s="216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7" t="s">
        <v>229</v>
      </c>
      <c r="AT687" s="217" t="s">
        <v>139</v>
      </c>
      <c r="AU687" s="217" t="s">
        <v>145</v>
      </c>
      <c r="AY687" s="19" t="s">
        <v>137</v>
      </c>
      <c r="BE687" s="218">
        <f>IF(N687="základní",J687,0)</f>
        <v>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9" t="s">
        <v>145</v>
      </c>
      <c r="BK687" s="218">
        <f>ROUND(I687*H687,2)</f>
        <v>0</v>
      </c>
      <c r="BL687" s="19" t="s">
        <v>229</v>
      </c>
      <c r="BM687" s="217" t="s">
        <v>924</v>
      </c>
    </row>
    <row r="688" s="2" customFormat="1" ht="21.75" customHeight="1">
      <c r="A688" s="40"/>
      <c r="B688" s="41"/>
      <c r="C688" s="252" t="s">
        <v>925</v>
      </c>
      <c r="D688" s="252" t="s">
        <v>208</v>
      </c>
      <c r="E688" s="253" t="s">
        <v>926</v>
      </c>
      <c r="F688" s="254" t="s">
        <v>927</v>
      </c>
      <c r="G688" s="255" t="s">
        <v>719</v>
      </c>
      <c r="H688" s="256">
        <v>16</v>
      </c>
      <c r="I688" s="257"/>
      <c r="J688" s="258">
        <f>ROUND(I688*H688,2)</f>
        <v>0</v>
      </c>
      <c r="K688" s="254" t="s">
        <v>774</v>
      </c>
      <c r="L688" s="259"/>
      <c r="M688" s="260" t="s">
        <v>19</v>
      </c>
      <c r="N688" s="261" t="s">
        <v>43</v>
      </c>
      <c r="O688" s="86"/>
      <c r="P688" s="215">
        <f>O688*H688</f>
        <v>0</v>
      </c>
      <c r="Q688" s="215">
        <v>0.066000000000000003</v>
      </c>
      <c r="R688" s="215">
        <f>Q688*H688</f>
        <v>1.0560000000000001</v>
      </c>
      <c r="S688" s="215">
        <v>0</v>
      </c>
      <c r="T688" s="216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17" t="s">
        <v>347</v>
      </c>
      <c r="AT688" s="217" t="s">
        <v>208</v>
      </c>
      <c r="AU688" s="217" t="s">
        <v>145</v>
      </c>
      <c r="AY688" s="19" t="s">
        <v>137</v>
      </c>
      <c r="BE688" s="218">
        <f>IF(N688="základní",J688,0)</f>
        <v>0</v>
      </c>
      <c r="BF688" s="218">
        <f>IF(N688="snížená",J688,0)</f>
        <v>0</v>
      </c>
      <c r="BG688" s="218">
        <f>IF(N688="zákl. přenesená",J688,0)</f>
        <v>0</v>
      </c>
      <c r="BH688" s="218">
        <f>IF(N688="sníž. přenesená",J688,0)</f>
        <v>0</v>
      </c>
      <c r="BI688" s="218">
        <f>IF(N688="nulová",J688,0)</f>
        <v>0</v>
      </c>
      <c r="BJ688" s="19" t="s">
        <v>145</v>
      </c>
      <c r="BK688" s="218">
        <f>ROUND(I688*H688,2)</f>
        <v>0</v>
      </c>
      <c r="BL688" s="19" t="s">
        <v>229</v>
      </c>
      <c r="BM688" s="217" t="s">
        <v>928</v>
      </c>
    </row>
    <row r="689" s="13" customFormat="1">
      <c r="A689" s="13"/>
      <c r="B689" s="219"/>
      <c r="C689" s="220"/>
      <c r="D689" s="221" t="s">
        <v>147</v>
      </c>
      <c r="E689" s="222" t="s">
        <v>19</v>
      </c>
      <c r="F689" s="223" t="s">
        <v>929</v>
      </c>
      <c r="G689" s="220"/>
      <c r="H689" s="222" t="s">
        <v>19</v>
      </c>
      <c r="I689" s="224"/>
      <c r="J689" s="220"/>
      <c r="K689" s="220"/>
      <c r="L689" s="225"/>
      <c r="M689" s="226"/>
      <c r="N689" s="227"/>
      <c r="O689" s="227"/>
      <c r="P689" s="227"/>
      <c r="Q689" s="227"/>
      <c r="R689" s="227"/>
      <c r="S689" s="227"/>
      <c r="T689" s="22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29" t="s">
        <v>147</v>
      </c>
      <c r="AU689" s="229" t="s">
        <v>145</v>
      </c>
      <c r="AV689" s="13" t="s">
        <v>79</v>
      </c>
      <c r="AW689" s="13" t="s">
        <v>33</v>
      </c>
      <c r="AX689" s="13" t="s">
        <v>71</v>
      </c>
      <c r="AY689" s="229" t="s">
        <v>137</v>
      </c>
    </row>
    <row r="690" s="14" customFormat="1">
      <c r="A690" s="14"/>
      <c r="B690" s="230"/>
      <c r="C690" s="231"/>
      <c r="D690" s="221" t="s">
        <v>147</v>
      </c>
      <c r="E690" s="232" t="s">
        <v>19</v>
      </c>
      <c r="F690" s="233" t="s">
        <v>229</v>
      </c>
      <c r="G690" s="231"/>
      <c r="H690" s="234">
        <v>16</v>
      </c>
      <c r="I690" s="235"/>
      <c r="J690" s="231"/>
      <c r="K690" s="231"/>
      <c r="L690" s="236"/>
      <c r="M690" s="237"/>
      <c r="N690" s="238"/>
      <c r="O690" s="238"/>
      <c r="P690" s="238"/>
      <c r="Q690" s="238"/>
      <c r="R690" s="238"/>
      <c r="S690" s="238"/>
      <c r="T690" s="23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0" t="s">
        <v>147</v>
      </c>
      <c r="AU690" s="240" t="s">
        <v>145</v>
      </c>
      <c r="AV690" s="14" t="s">
        <v>145</v>
      </c>
      <c r="AW690" s="14" t="s">
        <v>33</v>
      </c>
      <c r="AX690" s="14" t="s">
        <v>79</v>
      </c>
      <c r="AY690" s="240" t="s">
        <v>137</v>
      </c>
    </row>
    <row r="691" s="2" customFormat="1">
      <c r="A691" s="40"/>
      <c r="B691" s="41"/>
      <c r="C691" s="206" t="s">
        <v>930</v>
      </c>
      <c r="D691" s="206" t="s">
        <v>139</v>
      </c>
      <c r="E691" s="207" t="s">
        <v>931</v>
      </c>
      <c r="F691" s="208" t="s">
        <v>932</v>
      </c>
      <c r="G691" s="209" t="s">
        <v>719</v>
      </c>
      <c r="H691" s="210">
        <v>16</v>
      </c>
      <c r="I691" s="211"/>
      <c r="J691" s="212">
        <f>ROUND(I691*H691,2)</f>
        <v>0</v>
      </c>
      <c r="K691" s="208" t="s">
        <v>143</v>
      </c>
      <c r="L691" s="46"/>
      <c r="M691" s="213" t="s">
        <v>19</v>
      </c>
      <c r="N691" s="214" t="s">
        <v>43</v>
      </c>
      <c r="O691" s="86"/>
      <c r="P691" s="215">
        <f>O691*H691</f>
        <v>0</v>
      </c>
      <c r="Q691" s="215">
        <v>0</v>
      </c>
      <c r="R691" s="215">
        <f>Q691*H691</f>
        <v>0</v>
      </c>
      <c r="S691" s="215">
        <v>0.066000000000000003</v>
      </c>
      <c r="T691" s="216">
        <f>S691*H691</f>
        <v>1.0560000000000001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7" t="s">
        <v>229</v>
      </c>
      <c r="AT691" s="217" t="s">
        <v>139</v>
      </c>
      <c r="AU691" s="217" t="s">
        <v>145</v>
      </c>
      <c r="AY691" s="19" t="s">
        <v>137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9" t="s">
        <v>145</v>
      </c>
      <c r="BK691" s="218">
        <f>ROUND(I691*H691,2)</f>
        <v>0</v>
      </c>
      <c r="BL691" s="19" t="s">
        <v>229</v>
      </c>
      <c r="BM691" s="217" t="s">
        <v>933</v>
      </c>
    </row>
    <row r="692" s="2" customFormat="1" ht="16.5" customHeight="1">
      <c r="A692" s="40"/>
      <c r="B692" s="41"/>
      <c r="C692" s="206" t="s">
        <v>934</v>
      </c>
      <c r="D692" s="206" t="s">
        <v>139</v>
      </c>
      <c r="E692" s="207" t="s">
        <v>935</v>
      </c>
      <c r="F692" s="208" t="s">
        <v>936</v>
      </c>
      <c r="G692" s="209" t="s">
        <v>142</v>
      </c>
      <c r="H692" s="210">
        <v>13.515000000000001</v>
      </c>
      <c r="I692" s="211"/>
      <c r="J692" s="212">
        <f>ROUND(I692*H692,2)</f>
        <v>0</v>
      </c>
      <c r="K692" s="208" t="s">
        <v>143</v>
      </c>
      <c r="L692" s="46"/>
      <c r="M692" s="213" t="s">
        <v>19</v>
      </c>
      <c r="N692" s="214" t="s">
        <v>43</v>
      </c>
      <c r="O692" s="86"/>
      <c r="P692" s="215">
        <f>O692*H692</f>
        <v>0</v>
      </c>
      <c r="Q692" s="215">
        <v>0.00037599999999999998</v>
      </c>
      <c r="R692" s="215">
        <f>Q692*H692</f>
        <v>0.0050816400000000001</v>
      </c>
      <c r="S692" s="215">
        <v>0</v>
      </c>
      <c r="T692" s="216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7" t="s">
        <v>229</v>
      </c>
      <c r="AT692" s="217" t="s">
        <v>139</v>
      </c>
      <c r="AU692" s="217" t="s">
        <v>145</v>
      </c>
      <c r="AY692" s="19" t="s">
        <v>137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19" t="s">
        <v>145</v>
      </c>
      <c r="BK692" s="218">
        <f>ROUND(I692*H692,2)</f>
        <v>0</v>
      </c>
      <c r="BL692" s="19" t="s">
        <v>229</v>
      </c>
      <c r="BM692" s="217" t="s">
        <v>937</v>
      </c>
    </row>
    <row r="693" s="13" customFormat="1">
      <c r="A693" s="13"/>
      <c r="B693" s="219"/>
      <c r="C693" s="220"/>
      <c r="D693" s="221" t="s">
        <v>147</v>
      </c>
      <c r="E693" s="222" t="s">
        <v>19</v>
      </c>
      <c r="F693" s="223" t="s">
        <v>938</v>
      </c>
      <c r="G693" s="220"/>
      <c r="H693" s="222" t="s">
        <v>19</v>
      </c>
      <c r="I693" s="224"/>
      <c r="J693" s="220"/>
      <c r="K693" s="220"/>
      <c r="L693" s="225"/>
      <c r="M693" s="226"/>
      <c r="N693" s="227"/>
      <c r="O693" s="227"/>
      <c r="P693" s="227"/>
      <c r="Q693" s="227"/>
      <c r="R693" s="227"/>
      <c r="S693" s="227"/>
      <c r="T693" s="22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29" t="s">
        <v>147</v>
      </c>
      <c r="AU693" s="229" t="s">
        <v>145</v>
      </c>
      <c r="AV693" s="13" t="s">
        <v>79</v>
      </c>
      <c r="AW693" s="13" t="s">
        <v>33</v>
      </c>
      <c r="AX693" s="13" t="s">
        <v>71</v>
      </c>
      <c r="AY693" s="229" t="s">
        <v>137</v>
      </c>
    </row>
    <row r="694" s="13" customFormat="1">
      <c r="A694" s="13"/>
      <c r="B694" s="219"/>
      <c r="C694" s="220"/>
      <c r="D694" s="221" t="s">
        <v>147</v>
      </c>
      <c r="E694" s="222" t="s">
        <v>19</v>
      </c>
      <c r="F694" s="223" t="s">
        <v>863</v>
      </c>
      <c r="G694" s="220"/>
      <c r="H694" s="222" t="s">
        <v>19</v>
      </c>
      <c r="I694" s="224"/>
      <c r="J694" s="220"/>
      <c r="K694" s="220"/>
      <c r="L694" s="225"/>
      <c r="M694" s="226"/>
      <c r="N694" s="227"/>
      <c r="O694" s="227"/>
      <c r="P694" s="227"/>
      <c r="Q694" s="227"/>
      <c r="R694" s="227"/>
      <c r="S694" s="227"/>
      <c r="T694" s="22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29" t="s">
        <v>147</v>
      </c>
      <c r="AU694" s="229" t="s">
        <v>145</v>
      </c>
      <c r="AV694" s="13" t="s">
        <v>79</v>
      </c>
      <c r="AW694" s="13" t="s">
        <v>33</v>
      </c>
      <c r="AX694" s="13" t="s">
        <v>71</v>
      </c>
      <c r="AY694" s="229" t="s">
        <v>137</v>
      </c>
    </row>
    <row r="695" s="14" customFormat="1">
      <c r="A695" s="14"/>
      <c r="B695" s="230"/>
      <c r="C695" s="231"/>
      <c r="D695" s="221" t="s">
        <v>147</v>
      </c>
      <c r="E695" s="232" t="s">
        <v>19</v>
      </c>
      <c r="F695" s="233" t="s">
        <v>561</v>
      </c>
      <c r="G695" s="231"/>
      <c r="H695" s="234">
        <v>3.6000000000000001</v>
      </c>
      <c r="I695" s="235"/>
      <c r="J695" s="231"/>
      <c r="K695" s="231"/>
      <c r="L695" s="236"/>
      <c r="M695" s="237"/>
      <c r="N695" s="238"/>
      <c r="O695" s="238"/>
      <c r="P695" s="238"/>
      <c r="Q695" s="238"/>
      <c r="R695" s="238"/>
      <c r="S695" s="238"/>
      <c r="T695" s="23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0" t="s">
        <v>147</v>
      </c>
      <c r="AU695" s="240" t="s">
        <v>145</v>
      </c>
      <c r="AV695" s="14" t="s">
        <v>145</v>
      </c>
      <c r="AW695" s="14" t="s">
        <v>33</v>
      </c>
      <c r="AX695" s="14" t="s">
        <v>71</v>
      </c>
      <c r="AY695" s="240" t="s">
        <v>137</v>
      </c>
    </row>
    <row r="696" s="13" customFormat="1">
      <c r="A696" s="13"/>
      <c r="B696" s="219"/>
      <c r="C696" s="220"/>
      <c r="D696" s="221" t="s">
        <v>147</v>
      </c>
      <c r="E696" s="222" t="s">
        <v>19</v>
      </c>
      <c r="F696" s="223" t="s">
        <v>864</v>
      </c>
      <c r="G696" s="220"/>
      <c r="H696" s="222" t="s">
        <v>19</v>
      </c>
      <c r="I696" s="224"/>
      <c r="J696" s="220"/>
      <c r="K696" s="220"/>
      <c r="L696" s="225"/>
      <c r="M696" s="226"/>
      <c r="N696" s="227"/>
      <c r="O696" s="227"/>
      <c r="P696" s="227"/>
      <c r="Q696" s="227"/>
      <c r="R696" s="227"/>
      <c r="S696" s="227"/>
      <c r="T696" s="22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29" t="s">
        <v>147</v>
      </c>
      <c r="AU696" s="229" t="s">
        <v>145</v>
      </c>
      <c r="AV696" s="13" t="s">
        <v>79</v>
      </c>
      <c r="AW696" s="13" t="s">
        <v>33</v>
      </c>
      <c r="AX696" s="13" t="s">
        <v>71</v>
      </c>
      <c r="AY696" s="229" t="s">
        <v>137</v>
      </c>
    </row>
    <row r="697" s="14" customFormat="1">
      <c r="A697" s="14"/>
      <c r="B697" s="230"/>
      <c r="C697" s="231"/>
      <c r="D697" s="221" t="s">
        <v>147</v>
      </c>
      <c r="E697" s="232" t="s">
        <v>19</v>
      </c>
      <c r="F697" s="233" t="s">
        <v>561</v>
      </c>
      <c r="G697" s="231"/>
      <c r="H697" s="234">
        <v>3.6000000000000001</v>
      </c>
      <c r="I697" s="235"/>
      <c r="J697" s="231"/>
      <c r="K697" s="231"/>
      <c r="L697" s="236"/>
      <c r="M697" s="237"/>
      <c r="N697" s="238"/>
      <c r="O697" s="238"/>
      <c r="P697" s="238"/>
      <c r="Q697" s="238"/>
      <c r="R697" s="238"/>
      <c r="S697" s="238"/>
      <c r="T697" s="23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0" t="s">
        <v>147</v>
      </c>
      <c r="AU697" s="240" t="s">
        <v>145</v>
      </c>
      <c r="AV697" s="14" t="s">
        <v>145</v>
      </c>
      <c r="AW697" s="14" t="s">
        <v>33</v>
      </c>
      <c r="AX697" s="14" t="s">
        <v>71</v>
      </c>
      <c r="AY697" s="240" t="s">
        <v>137</v>
      </c>
    </row>
    <row r="698" s="13" customFormat="1">
      <c r="A698" s="13"/>
      <c r="B698" s="219"/>
      <c r="C698" s="220"/>
      <c r="D698" s="221" t="s">
        <v>147</v>
      </c>
      <c r="E698" s="222" t="s">
        <v>19</v>
      </c>
      <c r="F698" s="223" t="s">
        <v>865</v>
      </c>
      <c r="G698" s="220"/>
      <c r="H698" s="222" t="s">
        <v>19</v>
      </c>
      <c r="I698" s="224"/>
      <c r="J698" s="220"/>
      <c r="K698" s="220"/>
      <c r="L698" s="225"/>
      <c r="M698" s="226"/>
      <c r="N698" s="227"/>
      <c r="O698" s="227"/>
      <c r="P698" s="227"/>
      <c r="Q698" s="227"/>
      <c r="R698" s="227"/>
      <c r="S698" s="227"/>
      <c r="T698" s="22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29" t="s">
        <v>147</v>
      </c>
      <c r="AU698" s="229" t="s">
        <v>145</v>
      </c>
      <c r="AV698" s="13" t="s">
        <v>79</v>
      </c>
      <c r="AW698" s="13" t="s">
        <v>33</v>
      </c>
      <c r="AX698" s="13" t="s">
        <v>71</v>
      </c>
      <c r="AY698" s="229" t="s">
        <v>137</v>
      </c>
    </row>
    <row r="699" s="14" customFormat="1">
      <c r="A699" s="14"/>
      <c r="B699" s="230"/>
      <c r="C699" s="231"/>
      <c r="D699" s="221" t="s">
        <v>147</v>
      </c>
      <c r="E699" s="232" t="s">
        <v>19</v>
      </c>
      <c r="F699" s="233" t="s">
        <v>866</v>
      </c>
      <c r="G699" s="231"/>
      <c r="H699" s="234">
        <v>3.8700000000000001</v>
      </c>
      <c r="I699" s="235"/>
      <c r="J699" s="231"/>
      <c r="K699" s="231"/>
      <c r="L699" s="236"/>
      <c r="M699" s="237"/>
      <c r="N699" s="238"/>
      <c r="O699" s="238"/>
      <c r="P699" s="238"/>
      <c r="Q699" s="238"/>
      <c r="R699" s="238"/>
      <c r="S699" s="238"/>
      <c r="T699" s="23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0" t="s">
        <v>147</v>
      </c>
      <c r="AU699" s="240" t="s">
        <v>145</v>
      </c>
      <c r="AV699" s="14" t="s">
        <v>145</v>
      </c>
      <c r="AW699" s="14" t="s">
        <v>33</v>
      </c>
      <c r="AX699" s="14" t="s">
        <v>71</v>
      </c>
      <c r="AY699" s="240" t="s">
        <v>137</v>
      </c>
    </row>
    <row r="700" s="13" customFormat="1">
      <c r="A700" s="13"/>
      <c r="B700" s="219"/>
      <c r="C700" s="220"/>
      <c r="D700" s="221" t="s">
        <v>147</v>
      </c>
      <c r="E700" s="222" t="s">
        <v>19</v>
      </c>
      <c r="F700" s="223" t="s">
        <v>867</v>
      </c>
      <c r="G700" s="220"/>
      <c r="H700" s="222" t="s">
        <v>19</v>
      </c>
      <c r="I700" s="224"/>
      <c r="J700" s="220"/>
      <c r="K700" s="220"/>
      <c r="L700" s="225"/>
      <c r="M700" s="226"/>
      <c r="N700" s="227"/>
      <c r="O700" s="227"/>
      <c r="P700" s="227"/>
      <c r="Q700" s="227"/>
      <c r="R700" s="227"/>
      <c r="S700" s="227"/>
      <c r="T700" s="22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29" t="s">
        <v>147</v>
      </c>
      <c r="AU700" s="229" t="s">
        <v>145</v>
      </c>
      <c r="AV700" s="13" t="s">
        <v>79</v>
      </c>
      <c r="AW700" s="13" t="s">
        <v>33</v>
      </c>
      <c r="AX700" s="13" t="s">
        <v>71</v>
      </c>
      <c r="AY700" s="229" t="s">
        <v>137</v>
      </c>
    </row>
    <row r="701" s="14" customFormat="1">
      <c r="A701" s="14"/>
      <c r="B701" s="230"/>
      <c r="C701" s="231"/>
      <c r="D701" s="221" t="s">
        <v>147</v>
      </c>
      <c r="E701" s="232" t="s">
        <v>19</v>
      </c>
      <c r="F701" s="233" t="s">
        <v>868</v>
      </c>
      <c r="G701" s="231"/>
      <c r="H701" s="234">
        <v>1.8</v>
      </c>
      <c r="I701" s="235"/>
      <c r="J701" s="231"/>
      <c r="K701" s="231"/>
      <c r="L701" s="236"/>
      <c r="M701" s="237"/>
      <c r="N701" s="238"/>
      <c r="O701" s="238"/>
      <c r="P701" s="238"/>
      <c r="Q701" s="238"/>
      <c r="R701" s="238"/>
      <c r="S701" s="238"/>
      <c r="T701" s="23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0" t="s">
        <v>147</v>
      </c>
      <c r="AU701" s="240" t="s">
        <v>145</v>
      </c>
      <c r="AV701" s="14" t="s">
        <v>145</v>
      </c>
      <c r="AW701" s="14" t="s">
        <v>33</v>
      </c>
      <c r="AX701" s="14" t="s">
        <v>71</v>
      </c>
      <c r="AY701" s="240" t="s">
        <v>137</v>
      </c>
    </row>
    <row r="702" s="13" customFormat="1">
      <c r="A702" s="13"/>
      <c r="B702" s="219"/>
      <c r="C702" s="220"/>
      <c r="D702" s="221" t="s">
        <v>147</v>
      </c>
      <c r="E702" s="222" t="s">
        <v>19</v>
      </c>
      <c r="F702" s="223" t="s">
        <v>869</v>
      </c>
      <c r="G702" s="220"/>
      <c r="H702" s="222" t="s">
        <v>19</v>
      </c>
      <c r="I702" s="224"/>
      <c r="J702" s="220"/>
      <c r="K702" s="220"/>
      <c r="L702" s="225"/>
      <c r="M702" s="226"/>
      <c r="N702" s="227"/>
      <c r="O702" s="227"/>
      <c r="P702" s="227"/>
      <c r="Q702" s="227"/>
      <c r="R702" s="227"/>
      <c r="S702" s="227"/>
      <c r="T702" s="22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29" t="s">
        <v>147</v>
      </c>
      <c r="AU702" s="229" t="s">
        <v>145</v>
      </c>
      <c r="AV702" s="13" t="s">
        <v>79</v>
      </c>
      <c r="AW702" s="13" t="s">
        <v>33</v>
      </c>
      <c r="AX702" s="13" t="s">
        <v>71</v>
      </c>
      <c r="AY702" s="229" t="s">
        <v>137</v>
      </c>
    </row>
    <row r="703" s="14" customFormat="1">
      <c r="A703" s="14"/>
      <c r="B703" s="230"/>
      <c r="C703" s="231"/>
      <c r="D703" s="221" t="s">
        <v>147</v>
      </c>
      <c r="E703" s="232" t="s">
        <v>19</v>
      </c>
      <c r="F703" s="233" t="s">
        <v>870</v>
      </c>
      <c r="G703" s="231"/>
      <c r="H703" s="234">
        <v>0.64500000000000002</v>
      </c>
      <c r="I703" s="235"/>
      <c r="J703" s="231"/>
      <c r="K703" s="231"/>
      <c r="L703" s="236"/>
      <c r="M703" s="237"/>
      <c r="N703" s="238"/>
      <c r="O703" s="238"/>
      <c r="P703" s="238"/>
      <c r="Q703" s="238"/>
      <c r="R703" s="238"/>
      <c r="S703" s="238"/>
      <c r="T703" s="23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0" t="s">
        <v>147</v>
      </c>
      <c r="AU703" s="240" t="s">
        <v>145</v>
      </c>
      <c r="AV703" s="14" t="s">
        <v>145</v>
      </c>
      <c r="AW703" s="14" t="s">
        <v>33</v>
      </c>
      <c r="AX703" s="14" t="s">
        <v>71</v>
      </c>
      <c r="AY703" s="240" t="s">
        <v>137</v>
      </c>
    </row>
    <row r="704" s="15" customFormat="1">
      <c r="A704" s="15"/>
      <c r="B704" s="241"/>
      <c r="C704" s="242"/>
      <c r="D704" s="221" t="s">
        <v>147</v>
      </c>
      <c r="E704" s="243" t="s">
        <v>19</v>
      </c>
      <c r="F704" s="244" t="s">
        <v>188</v>
      </c>
      <c r="G704" s="242"/>
      <c r="H704" s="245">
        <v>13.515000000000001</v>
      </c>
      <c r="I704" s="246"/>
      <c r="J704" s="242"/>
      <c r="K704" s="242"/>
      <c r="L704" s="247"/>
      <c r="M704" s="248"/>
      <c r="N704" s="249"/>
      <c r="O704" s="249"/>
      <c r="P704" s="249"/>
      <c r="Q704" s="249"/>
      <c r="R704" s="249"/>
      <c r="S704" s="249"/>
      <c r="T704" s="250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1" t="s">
        <v>147</v>
      </c>
      <c r="AU704" s="251" t="s">
        <v>145</v>
      </c>
      <c r="AV704" s="15" t="s">
        <v>144</v>
      </c>
      <c r="AW704" s="15" t="s">
        <v>33</v>
      </c>
      <c r="AX704" s="15" t="s">
        <v>79</v>
      </c>
      <c r="AY704" s="251" t="s">
        <v>137</v>
      </c>
    </row>
    <row r="705" s="2" customFormat="1" ht="16.5" customHeight="1">
      <c r="A705" s="40"/>
      <c r="B705" s="41"/>
      <c r="C705" s="252" t="s">
        <v>939</v>
      </c>
      <c r="D705" s="252" t="s">
        <v>208</v>
      </c>
      <c r="E705" s="253" t="s">
        <v>940</v>
      </c>
      <c r="F705" s="254" t="s">
        <v>941</v>
      </c>
      <c r="G705" s="255" t="s">
        <v>142</v>
      </c>
      <c r="H705" s="256">
        <v>14.867000000000001</v>
      </c>
      <c r="I705" s="257"/>
      <c r="J705" s="258">
        <f>ROUND(I705*H705,2)</f>
        <v>0</v>
      </c>
      <c r="K705" s="254" t="s">
        <v>774</v>
      </c>
      <c r="L705" s="259"/>
      <c r="M705" s="260" t="s">
        <v>19</v>
      </c>
      <c r="N705" s="261" t="s">
        <v>43</v>
      </c>
      <c r="O705" s="86"/>
      <c r="P705" s="215">
        <f>O705*H705</f>
        <v>0</v>
      </c>
      <c r="Q705" s="215">
        <v>0.014999999999999999</v>
      </c>
      <c r="R705" s="215">
        <f>Q705*H705</f>
        <v>0.22300500000000001</v>
      </c>
      <c r="S705" s="215">
        <v>0</v>
      </c>
      <c r="T705" s="216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17" t="s">
        <v>180</v>
      </c>
      <c r="AT705" s="217" t="s">
        <v>208</v>
      </c>
      <c r="AU705" s="217" t="s">
        <v>145</v>
      </c>
      <c r="AY705" s="19" t="s">
        <v>137</v>
      </c>
      <c r="BE705" s="218">
        <f>IF(N705="základní",J705,0)</f>
        <v>0</v>
      </c>
      <c r="BF705" s="218">
        <f>IF(N705="snížená",J705,0)</f>
        <v>0</v>
      </c>
      <c r="BG705" s="218">
        <f>IF(N705="zákl. přenesená",J705,0)</f>
        <v>0</v>
      </c>
      <c r="BH705" s="218">
        <f>IF(N705="sníž. přenesená",J705,0)</f>
        <v>0</v>
      </c>
      <c r="BI705" s="218">
        <f>IF(N705="nulová",J705,0)</f>
        <v>0</v>
      </c>
      <c r="BJ705" s="19" t="s">
        <v>145</v>
      </c>
      <c r="BK705" s="218">
        <f>ROUND(I705*H705,2)</f>
        <v>0</v>
      </c>
      <c r="BL705" s="19" t="s">
        <v>144</v>
      </c>
      <c r="BM705" s="217" t="s">
        <v>942</v>
      </c>
    </row>
    <row r="706" s="14" customFormat="1">
      <c r="A706" s="14"/>
      <c r="B706" s="230"/>
      <c r="C706" s="231"/>
      <c r="D706" s="221" t="s">
        <v>147</v>
      </c>
      <c r="E706" s="231"/>
      <c r="F706" s="233" t="s">
        <v>943</v>
      </c>
      <c r="G706" s="231"/>
      <c r="H706" s="234">
        <v>14.867000000000001</v>
      </c>
      <c r="I706" s="235"/>
      <c r="J706" s="231"/>
      <c r="K706" s="231"/>
      <c r="L706" s="236"/>
      <c r="M706" s="237"/>
      <c r="N706" s="238"/>
      <c r="O706" s="238"/>
      <c r="P706" s="238"/>
      <c r="Q706" s="238"/>
      <c r="R706" s="238"/>
      <c r="S706" s="238"/>
      <c r="T706" s="23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0" t="s">
        <v>147</v>
      </c>
      <c r="AU706" s="240" t="s">
        <v>145</v>
      </c>
      <c r="AV706" s="14" t="s">
        <v>145</v>
      </c>
      <c r="AW706" s="14" t="s">
        <v>4</v>
      </c>
      <c r="AX706" s="14" t="s">
        <v>79</v>
      </c>
      <c r="AY706" s="240" t="s">
        <v>137</v>
      </c>
    </row>
    <row r="707" s="2" customFormat="1" ht="21.75" customHeight="1">
      <c r="A707" s="40"/>
      <c r="B707" s="41"/>
      <c r="C707" s="206" t="s">
        <v>944</v>
      </c>
      <c r="D707" s="206" t="s">
        <v>139</v>
      </c>
      <c r="E707" s="207" t="s">
        <v>945</v>
      </c>
      <c r="F707" s="208" t="s">
        <v>946</v>
      </c>
      <c r="G707" s="209" t="s">
        <v>719</v>
      </c>
      <c r="H707" s="210">
        <v>26</v>
      </c>
      <c r="I707" s="211"/>
      <c r="J707" s="212">
        <f>ROUND(I707*H707,2)</f>
        <v>0</v>
      </c>
      <c r="K707" s="208" t="s">
        <v>143</v>
      </c>
      <c r="L707" s="46"/>
      <c r="M707" s="213" t="s">
        <v>19</v>
      </c>
      <c r="N707" s="214" t="s">
        <v>43</v>
      </c>
      <c r="O707" s="86"/>
      <c r="P707" s="215">
        <f>O707*H707</f>
        <v>0</v>
      </c>
      <c r="Q707" s="215">
        <v>0</v>
      </c>
      <c r="R707" s="215">
        <f>Q707*H707</f>
        <v>0</v>
      </c>
      <c r="S707" s="215">
        <v>0</v>
      </c>
      <c r="T707" s="216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7" t="s">
        <v>229</v>
      </c>
      <c r="AT707" s="217" t="s">
        <v>139</v>
      </c>
      <c r="AU707" s="217" t="s">
        <v>145</v>
      </c>
      <c r="AY707" s="19" t="s">
        <v>137</v>
      </c>
      <c r="BE707" s="218">
        <f>IF(N707="základní",J707,0)</f>
        <v>0</v>
      </c>
      <c r="BF707" s="218">
        <f>IF(N707="snížená",J707,0)</f>
        <v>0</v>
      </c>
      <c r="BG707" s="218">
        <f>IF(N707="zákl. přenesená",J707,0)</f>
        <v>0</v>
      </c>
      <c r="BH707" s="218">
        <f>IF(N707="sníž. přenesená",J707,0)</f>
        <v>0</v>
      </c>
      <c r="BI707" s="218">
        <f>IF(N707="nulová",J707,0)</f>
        <v>0</v>
      </c>
      <c r="BJ707" s="19" t="s">
        <v>145</v>
      </c>
      <c r="BK707" s="218">
        <f>ROUND(I707*H707,2)</f>
        <v>0</v>
      </c>
      <c r="BL707" s="19" t="s">
        <v>229</v>
      </c>
      <c r="BM707" s="217" t="s">
        <v>947</v>
      </c>
    </row>
    <row r="708" s="2" customFormat="1" ht="16.5" customHeight="1">
      <c r="A708" s="40"/>
      <c r="B708" s="41"/>
      <c r="C708" s="252" t="s">
        <v>948</v>
      </c>
      <c r="D708" s="252" t="s">
        <v>208</v>
      </c>
      <c r="E708" s="253" t="s">
        <v>949</v>
      </c>
      <c r="F708" s="254" t="s">
        <v>950</v>
      </c>
      <c r="G708" s="255" t="s">
        <v>719</v>
      </c>
      <c r="H708" s="256">
        <v>26</v>
      </c>
      <c r="I708" s="257"/>
      <c r="J708" s="258">
        <f>ROUND(I708*H708,2)</f>
        <v>0</v>
      </c>
      <c r="K708" s="254" t="s">
        <v>143</v>
      </c>
      <c r="L708" s="259"/>
      <c r="M708" s="260" t="s">
        <v>19</v>
      </c>
      <c r="N708" s="261" t="s">
        <v>43</v>
      </c>
      <c r="O708" s="86"/>
      <c r="P708" s="215">
        <f>O708*H708</f>
        <v>0</v>
      </c>
      <c r="Q708" s="215">
        <v>0.00298</v>
      </c>
      <c r="R708" s="215">
        <f>Q708*H708</f>
        <v>0.077479999999999993</v>
      </c>
      <c r="S708" s="215">
        <v>0</v>
      </c>
      <c r="T708" s="216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17" t="s">
        <v>347</v>
      </c>
      <c r="AT708" s="217" t="s">
        <v>208</v>
      </c>
      <c r="AU708" s="217" t="s">
        <v>145</v>
      </c>
      <c r="AY708" s="19" t="s">
        <v>137</v>
      </c>
      <c r="BE708" s="218">
        <f>IF(N708="základní",J708,0)</f>
        <v>0</v>
      </c>
      <c r="BF708" s="218">
        <f>IF(N708="snížená",J708,0)</f>
        <v>0</v>
      </c>
      <c r="BG708" s="218">
        <f>IF(N708="zákl. přenesená",J708,0)</f>
        <v>0</v>
      </c>
      <c r="BH708" s="218">
        <f>IF(N708="sníž. přenesená",J708,0)</f>
        <v>0</v>
      </c>
      <c r="BI708" s="218">
        <f>IF(N708="nulová",J708,0)</f>
        <v>0</v>
      </c>
      <c r="BJ708" s="19" t="s">
        <v>145</v>
      </c>
      <c r="BK708" s="218">
        <f>ROUND(I708*H708,2)</f>
        <v>0</v>
      </c>
      <c r="BL708" s="19" t="s">
        <v>229</v>
      </c>
      <c r="BM708" s="217" t="s">
        <v>951</v>
      </c>
    </row>
    <row r="709" s="2" customFormat="1">
      <c r="A709" s="40"/>
      <c r="B709" s="41"/>
      <c r="C709" s="206" t="s">
        <v>952</v>
      </c>
      <c r="D709" s="206" t="s">
        <v>139</v>
      </c>
      <c r="E709" s="207" t="s">
        <v>953</v>
      </c>
      <c r="F709" s="208" t="s">
        <v>954</v>
      </c>
      <c r="G709" s="209" t="s">
        <v>719</v>
      </c>
      <c r="H709" s="210">
        <v>26</v>
      </c>
      <c r="I709" s="211"/>
      <c r="J709" s="212">
        <f>ROUND(I709*H709,2)</f>
        <v>0</v>
      </c>
      <c r="K709" s="208" t="s">
        <v>774</v>
      </c>
      <c r="L709" s="46"/>
      <c r="M709" s="213" t="s">
        <v>19</v>
      </c>
      <c r="N709" s="214" t="s">
        <v>43</v>
      </c>
      <c r="O709" s="86"/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17" t="s">
        <v>229</v>
      </c>
      <c r="AT709" s="217" t="s">
        <v>139</v>
      </c>
      <c r="AU709" s="217" t="s">
        <v>145</v>
      </c>
      <c r="AY709" s="19" t="s">
        <v>137</v>
      </c>
      <c r="BE709" s="218">
        <f>IF(N709="základní",J709,0)</f>
        <v>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19" t="s">
        <v>145</v>
      </c>
      <c r="BK709" s="218">
        <f>ROUND(I709*H709,2)</f>
        <v>0</v>
      </c>
      <c r="BL709" s="19" t="s">
        <v>229</v>
      </c>
      <c r="BM709" s="217" t="s">
        <v>955</v>
      </c>
    </row>
    <row r="710" s="2" customFormat="1" ht="44.25" customHeight="1">
      <c r="A710" s="40"/>
      <c r="B710" s="41"/>
      <c r="C710" s="206" t="s">
        <v>956</v>
      </c>
      <c r="D710" s="206" t="s">
        <v>139</v>
      </c>
      <c r="E710" s="207" t="s">
        <v>957</v>
      </c>
      <c r="F710" s="208" t="s">
        <v>958</v>
      </c>
      <c r="G710" s="209" t="s">
        <v>719</v>
      </c>
      <c r="H710" s="210">
        <v>1</v>
      </c>
      <c r="I710" s="211"/>
      <c r="J710" s="212">
        <f>ROUND(I710*H710,2)</f>
        <v>0</v>
      </c>
      <c r="K710" s="208" t="s">
        <v>143</v>
      </c>
      <c r="L710" s="46"/>
      <c r="M710" s="213" t="s">
        <v>19</v>
      </c>
      <c r="N710" s="214" t="s">
        <v>43</v>
      </c>
      <c r="O710" s="86"/>
      <c r="P710" s="215">
        <f>O710*H710</f>
        <v>0</v>
      </c>
      <c r="Q710" s="215">
        <v>3.6000000000000001E-05</v>
      </c>
      <c r="R710" s="215">
        <f>Q710*H710</f>
        <v>3.6000000000000001E-05</v>
      </c>
      <c r="S710" s="215">
        <v>0</v>
      </c>
      <c r="T710" s="216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7" t="s">
        <v>229</v>
      </c>
      <c r="AT710" s="217" t="s">
        <v>139</v>
      </c>
      <c r="AU710" s="217" t="s">
        <v>145</v>
      </c>
      <c r="AY710" s="19" t="s">
        <v>137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19" t="s">
        <v>145</v>
      </c>
      <c r="BK710" s="218">
        <f>ROUND(I710*H710,2)</f>
        <v>0</v>
      </c>
      <c r="BL710" s="19" t="s">
        <v>229</v>
      </c>
      <c r="BM710" s="217" t="s">
        <v>959</v>
      </c>
    </row>
    <row r="711" s="13" customFormat="1">
      <c r="A711" s="13"/>
      <c r="B711" s="219"/>
      <c r="C711" s="220"/>
      <c r="D711" s="221" t="s">
        <v>147</v>
      </c>
      <c r="E711" s="222" t="s">
        <v>19</v>
      </c>
      <c r="F711" s="223" t="s">
        <v>960</v>
      </c>
      <c r="G711" s="220"/>
      <c r="H711" s="222" t="s">
        <v>19</v>
      </c>
      <c r="I711" s="224"/>
      <c r="J711" s="220"/>
      <c r="K711" s="220"/>
      <c r="L711" s="225"/>
      <c r="M711" s="226"/>
      <c r="N711" s="227"/>
      <c r="O711" s="227"/>
      <c r="P711" s="227"/>
      <c r="Q711" s="227"/>
      <c r="R711" s="227"/>
      <c r="S711" s="227"/>
      <c r="T711" s="22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29" t="s">
        <v>147</v>
      </c>
      <c r="AU711" s="229" t="s">
        <v>145</v>
      </c>
      <c r="AV711" s="13" t="s">
        <v>79</v>
      </c>
      <c r="AW711" s="13" t="s">
        <v>33</v>
      </c>
      <c r="AX711" s="13" t="s">
        <v>71</v>
      </c>
      <c r="AY711" s="229" t="s">
        <v>137</v>
      </c>
    </row>
    <row r="712" s="14" customFormat="1">
      <c r="A712" s="14"/>
      <c r="B712" s="230"/>
      <c r="C712" s="231"/>
      <c r="D712" s="221" t="s">
        <v>147</v>
      </c>
      <c r="E712" s="232" t="s">
        <v>19</v>
      </c>
      <c r="F712" s="233" t="s">
        <v>79</v>
      </c>
      <c r="G712" s="231"/>
      <c r="H712" s="234">
        <v>1</v>
      </c>
      <c r="I712" s="235"/>
      <c r="J712" s="231"/>
      <c r="K712" s="231"/>
      <c r="L712" s="236"/>
      <c r="M712" s="237"/>
      <c r="N712" s="238"/>
      <c r="O712" s="238"/>
      <c r="P712" s="238"/>
      <c r="Q712" s="238"/>
      <c r="R712" s="238"/>
      <c r="S712" s="238"/>
      <c r="T712" s="23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0" t="s">
        <v>147</v>
      </c>
      <c r="AU712" s="240" t="s">
        <v>145</v>
      </c>
      <c r="AV712" s="14" t="s">
        <v>145</v>
      </c>
      <c r="AW712" s="14" t="s">
        <v>33</v>
      </c>
      <c r="AX712" s="14" t="s">
        <v>79</v>
      </c>
      <c r="AY712" s="240" t="s">
        <v>137</v>
      </c>
    </row>
    <row r="713" s="2" customFormat="1" ht="16.5" customHeight="1">
      <c r="A713" s="40"/>
      <c r="B713" s="41"/>
      <c r="C713" s="252" t="s">
        <v>961</v>
      </c>
      <c r="D713" s="252" t="s">
        <v>208</v>
      </c>
      <c r="E713" s="253" t="s">
        <v>962</v>
      </c>
      <c r="F713" s="254" t="s">
        <v>963</v>
      </c>
      <c r="G713" s="255" t="s">
        <v>719</v>
      </c>
      <c r="H713" s="256">
        <v>1</v>
      </c>
      <c r="I713" s="257"/>
      <c r="J713" s="258">
        <f>ROUND(I713*H713,2)</f>
        <v>0</v>
      </c>
      <c r="K713" s="254" t="s">
        <v>774</v>
      </c>
      <c r="L713" s="259"/>
      <c r="M713" s="260" t="s">
        <v>19</v>
      </c>
      <c r="N713" s="261" t="s">
        <v>43</v>
      </c>
      <c r="O713" s="86"/>
      <c r="P713" s="215">
        <f>O713*H713</f>
        <v>0</v>
      </c>
      <c r="Q713" s="215">
        <v>0.02</v>
      </c>
      <c r="R713" s="215">
        <f>Q713*H713</f>
        <v>0.02</v>
      </c>
      <c r="S713" s="215">
        <v>0</v>
      </c>
      <c r="T713" s="216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17" t="s">
        <v>347</v>
      </c>
      <c r="AT713" s="217" t="s">
        <v>208</v>
      </c>
      <c r="AU713" s="217" t="s">
        <v>145</v>
      </c>
      <c r="AY713" s="19" t="s">
        <v>137</v>
      </c>
      <c r="BE713" s="218">
        <f>IF(N713="základní",J713,0)</f>
        <v>0</v>
      </c>
      <c r="BF713" s="218">
        <f>IF(N713="snížená",J713,0)</f>
        <v>0</v>
      </c>
      <c r="BG713" s="218">
        <f>IF(N713="zákl. přenesená",J713,0)</f>
        <v>0</v>
      </c>
      <c r="BH713" s="218">
        <f>IF(N713="sníž. přenesená",J713,0)</f>
        <v>0</v>
      </c>
      <c r="BI713" s="218">
        <f>IF(N713="nulová",J713,0)</f>
        <v>0</v>
      </c>
      <c r="BJ713" s="19" t="s">
        <v>145</v>
      </c>
      <c r="BK713" s="218">
        <f>ROUND(I713*H713,2)</f>
        <v>0</v>
      </c>
      <c r="BL713" s="19" t="s">
        <v>229</v>
      </c>
      <c r="BM713" s="217" t="s">
        <v>964</v>
      </c>
    </row>
    <row r="714" s="13" customFormat="1">
      <c r="A714" s="13"/>
      <c r="B714" s="219"/>
      <c r="C714" s="220"/>
      <c r="D714" s="221" t="s">
        <v>147</v>
      </c>
      <c r="E714" s="222" t="s">
        <v>19</v>
      </c>
      <c r="F714" s="223" t="s">
        <v>960</v>
      </c>
      <c r="G714" s="220"/>
      <c r="H714" s="222" t="s">
        <v>19</v>
      </c>
      <c r="I714" s="224"/>
      <c r="J714" s="220"/>
      <c r="K714" s="220"/>
      <c r="L714" s="225"/>
      <c r="M714" s="226"/>
      <c r="N714" s="227"/>
      <c r="O714" s="227"/>
      <c r="P714" s="227"/>
      <c r="Q714" s="227"/>
      <c r="R714" s="227"/>
      <c r="S714" s="227"/>
      <c r="T714" s="22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29" t="s">
        <v>147</v>
      </c>
      <c r="AU714" s="229" t="s">
        <v>145</v>
      </c>
      <c r="AV714" s="13" t="s">
        <v>79</v>
      </c>
      <c r="AW714" s="13" t="s">
        <v>33</v>
      </c>
      <c r="AX714" s="13" t="s">
        <v>71</v>
      </c>
      <c r="AY714" s="229" t="s">
        <v>137</v>
      </c>
    </row>
    <row r="715" s="14" customFormat="1">
      <c r="A715" s="14"/>
      <c r="B715" s="230"/>
      <c r="C715" s="231"/>
      <c r="D715" s="221" t="s">
        <v>147</v>
      </c>
      <c r="E715" s="232" t="s">
        <v>19</v>
      </c>
      <c r="F715" s="233" t="s">
        <v>79</v>
      </c>
      <c r="G715" s="231"/>
      <c r="H715" s="234">
        <v>1</v>
      </c>
      <c r="I715" s="235"/>
      <c r="J715" s="231"/>
      <c r="K715" s="231"/>
      <c r="L715" s="236"/>
      <c r="M715" s="237"/>
      <c r="N715" s="238"/>
      <c r="O715" s="238"/>
      <c r="P715" s="238"/>
      <c r="Q715" s="238"/>
      <c r="R715" s="238"/>
      <c r="S715" s="238"/>
      <c r="T715" s="23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0" t="s">
        <v>147</v>
      </c>
      <c r="AU715" s="240" t="s">
        <v>145</v>
      </c>
      <c r="AV715" s="14" t="s">
        <v>145</v>
      </c>
      <c r="AW715" s="14" t="s">
        <v>33</v>
      </c>
      <c r="AX715" s="14" t="s">
        <v>79</v>
      </c>
      <c r="AY715" s="240" t="s">
        <v>137</v>
      </c>
    </row>
    <row r="716" s="2" customFormat="1">
      <c r="A716" s="40"/>
      <c r="B716" s="41"/>
      <c r="C716" s="206" t="s">
        <v>965</v>
      </c>
      <c r="D716" s="206" t="s">
        <v>139</v>
      </c>
      <c r="E716" s="207" t="s">
        <v>966</v>
      </c>
      <c r="F716" s="208" t="s">
        <v>967</v>
      </c>
      <c r="G716" s="209" t="s">
        <v>968</v>
      </c>
      <c r="H716" s="210">
        <v>480</v>
      </c>
      <c r="I716" s="211"/>
      <c r="J716" s="212">
        <f>ROUND(I716*H716,2)</f>
        <v>0</v>
      </c>
      <c r="K716" s="208" t="s">
        <v>143</v>
      </c>
      <c r="L716" s="46"/>
      <c r="M716" s="213" t="s">
        <v>19</v>
      </c>
      <c r="N716" s="214" t="s">
        <v>43</v>
      </c>
      <c r="O716" s="86"/>
      <c r="P716" s="215">
        <f>O716*H716</f>
        <v>0</v>
      </c>
      <c r="Q716" s="215">
        <v>6.7487499999999994E-05</v>
      </c>
      <c r="R716" s="215">
        <f>Q716*H716</f>
        <v>0.032393999999999999</v>
      </c>
      <c r="S716" s="215">
        <v>0</v>
      </c>
      <c r="T716" s="216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17" t="s">
        <v>229</v>
      </c>
      <c r="AT716" s="217" t="s">
        <v>139</v>
      </c>
      <c r="AU716" s="217" t="s">
        <v>145</v>
      </c>
      <c r="AY716" s="19" t="s">
        <v>137</v>
      </c>
      <c r="BE716" s="218">
        <f>IF(N716="základní",J716,0)</f>
        <v>0</v>
      </c>
      <c r="BF716" s="218">
        <f>IF(N716="snížená",J716,0)</f>
        <v>0</v>
      </c>
      <c r="BG716" s="218">
        <f>IF(N716="zákl. přenesená",J716,0)</f>
        <v>0</v>
      </c>
      <c r="BH716" s="218">
        <f>IF(N716="sníž. přenesená",J716,0)</f>
        <v>0</v>
      </c>
      <c r="BI716" s="218">
        <f>IF(N716="nulová",J716,0)</f>
        <v>0</v>
      </c>
      <c r="BJ716" s="19" t="s">
        <v>145</v>
      </c>
      <c r="BK716" s="218">
        <f>ROUND(I716*H716,2)</f>
        <v>0</v>
      </c>
      <c r="BL716" s="19" t="s">
        <v>229</v>
      </c>
      <c r="BM716" s="217" t="s">
        <v>969</v>
      </c>
    </row>
    <row r="717" s="13" customFormat="1">
      <c r="A717" s="13"/>
      <c r="B717" s="219"/>
      <c r="C717" s="220"/>
      <c r="D717" s="221" t="s">
        <v>147</v>
      </c>
      <c r="E717" s="222" t="s">
        <v>19</v>
      </c>
      <c r="F717" s="223" t="s">
        <v>970</v>
      </c>
      <c r="G717" s="220"/>
      <c r="H717" s="222" t="s">
        <v>19</v>
      </c>
      <c r="I717" s="224"/>
      <c r="J717" s="220"/>
      <c r="K717" s="220"/>
      <c r="L717" s="225"/>
      <c r="M717" s="226"/>
      <c r="N717" s="227"/>
      <c r="O717" s="227"/>
      <c r="P717" s="227"/>
      <c r="Q717" s="227"/>
      <c r="R717" s="227"/>
      <c r="S717" s="227"/>
      <c r="T717" s="22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29" t="s">
        <v>147</v>
      </c>
      <c r="AU717" s="229" t="s">
        <v>145</v>
      </c>
      <c r="AV717" s="13" t="s">
        <v>79</v>
      </c>
      <c r="AW717" s="13" t="s">
        <v>33</v>
      </c>
      <c r="AX717" s="13" t="s">
        <v>71</v>
      </c>
      <c r="AY717" s="229" t="s">
        <v>137</v>
      </c>
    </row>
    <row r="718" s="14" customFormat="1">
      <c r="A718" s="14"/>
      <c r="B718" s="230"/>
      <c r="C718" s="231"/>
      <c r="D718" s="221" t="s">
        <v>147</v>
      </c>
      <c r="E718" s="232" t="s">
        <v>19</v>
      </c>
      <c r="F718" s="233" t="s">
        <v>971</v>
      </c>
      <c r="G718" s="231"/>
      <c r="H718" s="234">
        <v>400</v>
      </c>
      <c r="I718" s="235"/>
      <c r="J718" s="231"/>
      <c r="K718" s="231"/>
      <c r="L718" s="236"/>
      <c r="M718" s="237"/>
      <c r="N718" s="238"/>
      <c r="O718" s="238"/>
      <c r="P718" s="238"/>
      <c r="Q718" s="238"/>
      <c r="R718" s="238"/>
      <c r="S718" s="238"/>
      <c r="T718" s="23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0" t="s">
        <v>147</v>
      </c>
      <c r="AU718" s="240" t="s">
        <v>145</v>
      </c>
      <c r="AV718" s="14" t="s">
        <v>145</v>
      </c>
      <c r="AW718" s="14" t="s">
        <v>33</v>
      </c>
      <c r="AX718" s="14" t="s">
        <v>71</v>
      </c>
      <c r="AY718" s="240" t="s">
        <v>137</v>
      </c>
    </row>
    <row r="719" s="13" customFormat="1">
      <c r="A719" s="13"/>
      <c r="B719" s="219"/>
      <c r="C719" s="220"/>
      <c r="D719" s="221" t="s">
        <v>147</v>
      </c>
      <c r="E719" s="222" t="s">
        <v>19</v>
      </c>
      <c r="F719" s="223" t="s">
        <v>972</v>
      </c>
      <c r="G719" s="220"/>
      <c r="H719" s="222" t="s">
        <v>19</v>
      </c>
      <c r="I719" s="224"/>
      <c r="J719" s="220"/>
      <c r="K719" s="220"/>
      <c r="L719" s="225"/>
      <c r="M719" s="226"/>
      <c r="N719" s="227"/>
      <c r="O719" s="227"/>
      <c r="P719" s="227"/>
      <c r="Q719" s="227"/>
      <c r="R719" s="227"/>
      <c r="S719" s="227"/>
      <c r="T719" s="22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29" t="s">
        <v>147</v>
      </c>
      <c r="AU719" s="229" t="s">
        <v>145</v>
      </c>
      <c r="AV719" s="13" t="s">
        <v>79</v>
      </c>
      <c r="AW719" s="13" t="s">
        <v>33</v>
      </c>
      <c r="AX719" s="13" t="s">
        <v>71</v>
      </c>
      <c r="AY719" s="229" t="s">
        <v>137</v>
      </c>
    </row>
    <row r="720" s="14" customFormat="1">
      <c r="A720" s="14"/>
      <c r="B720" s="230"/>
      <c r="C720" s="231"/>
      <c r="D720" s="221" t="s">
        <v>147</v>
      </c>
      <c r="E720" s="232" t="s">
        <v>19</v>
      </c>
      <c r="F720" s="233" t="s">
        <v>973</v>
      </c>
      <c r="G720" s="231"/>
      <c r="H720" s="234">
        <v>80</v>
      </c>
      <c r="I720" s="235"/>
      <c r="J720" s="231"/>
      <c r="K720" s="231"/>
      <c r="L720" s="236"/>
      <c r="M720" s="237"/>
      <c r="N720" s="238"/>
      <c r="O720" s="238"/>
      <c r="P720" s="238"/>
      <c r="Q720" s="238"/>
      <c r="R720" s="238"/>
      <c r="S720" s="238"/>
      <c r="T720" s="23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0" t="s">
        <v>147</v>
      </c>
      <c r="AU720" s="240" t="s">
        <v>145</v>
      </c>
      <c r="AV720" s="14" t="s">
        <v>145</v>
      </c>
      <c r="AW720" s="14" t="s">
        <v>33</v>
      </c>
      <c r="AX720" s="14" t="s">
        <v>71</v>
      </c>
      <c r="AY720" s="240" t="s">
        <v>137</v>
      </c>
    </row>
    <row r="721" s="15" customFormat="1">
      <c r="A721" s="15"/>
      <c r="B721" s="241"/>
      <c r="C721" s="242"/>
      <c r="D721" s="221" t="s">
        <v>147</v>
      </c>
      <c r="E721" s="243" t="s">
        <v>19</v>
      </c>
      <c r="F721" s="244" t="s">
        <v>188</v>
      </c>
      <c r="G721" s="242"/>
      <c r="H721" s="245">
        <v>480</v>
      </c>
      <c r="I721" s="246"/>
      <c r="J721" s="242"/>
      <c r="K721" s="242"/>
      <c r="L721" s="247"/>
      <c r="M721" s="248"/>
      <c r="N721" s="249"/>
      <c r="O721" s="249"/>
      <c r="P721" s="249"/>
      <c r="Q721" s="249"/>
      <c r="R721" s="249"/>
      <c r="S721" s="249"/>
      <c r="T721" s="250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51" t="s">
        <v>147</v>
      </c>
      <c r="AU721" s="251" t="s">
        <v>145</v>
      </c>
      <c r="AV721" s="15" t="s">
        <v>144</v>
      </c>
      <c r="AW721" s="15" t="s">
        <v>33</v>
      </c>
      <c r="AX721" s="15" t="s">
        <v>79</v>
      </c>
      <c r="AY721" s="251" t="s">
        <v>137</v>
      </c>
    </row>
    <row r="722" s="2" customFormat="1" ht="16.5" customHeight="1">
      <c r="A722" s="40"/>
      <c r="B722" s="41"/>
      <c r="C722" s="252" t="s">
        <v>974</v>
      </c>
      <c r="D722" s="252" t="s">
        <v>208</v>
      </c>
      <c r="E722" s="253" t="s">
        <v>975</v>
      </c>
      <c r="F722" s="254" t="s">
        <v>976</v>
      </c>
      <c r="G722" s="255" t="s">
        <v>719</v>
      </c>
      <c r="H722" s="256">
        <v>8</v>
      </c>
      <c r="I722" s="257"/>
      <c r="J722" s="258">
        <f>ROUND(I722*H722,2)</f>
        <v>0</v>
      </c>
      <c r="K722" s="254" t="s">
        <v>774</v>
      </c>
      <c r="L722" s="259"/>
      <c r="M722" s="260" t="s">
        <v>19</v>
      </c>
      <c r="N722" s="261" t="s">
        <v>43</v>
      </c>
      <c r="O722" s="86"/>
      <c r="P722" s="215">
        <f>O722*H722</f>
        <v>0</v>
      </c>
      <c r="Q722" s="215">
        <v>0.0013500000000000001</v>
      </c>
      <c r="R722" s="215">
        <f>Q722*H722</f>
        <v>0.010800000000000001</v>
      </c>
      <c r="S722" s="215">
        <v>0</v>
      </c>
      <c r="T722" s="216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17" t="s">
        <v>347</v>
      </c>
      <c r="AT722" s="217" t="s">
        <v>208</v>
      </c>
      <c r="AU722" s="217" t="s">
        <v>145</v>
      </c>
      <c r="AY722" s="19" t="s">
        <v>137</v>
      </c>
      <c r="BE722" s="218">
        <f>IF(N722="základní",J722,0)</f>
        <v>0</v>
      </c>
      <c r="BF722" s="218">
        <f>IF(N722="snížená",J722,0)</f>
        <v>0</v>
      </c>
      <c r="BG722" s="218">
        <f>IF(N722="zákl. přenesená",J722,0)</f>
        <v>0</v>
      </c>
      <c r="BH722" s="218">
        <f>IF(N722="sníž. přenesená",J722,0)</f>
        <v>0</v>
      </c>
      <c r="BI722" s="218">
        <f>IF(N722="nulová",J722,0)</f>
        <v>0</v>
      </c>
      <c r="BJ722" s="19" t="s">
        <v>145</v>
      </c>
      <c r="BK722" s="218">
        <f>ROUND(I722*H722,2)</f>
        <v>0</v>
      </c>
      <c r="BL722" s="19" t="s">
        <v>229</v>
      </c>
      <c r="BM722" s="217" t="s">
        <v>977</v>
      </c>
    </row>
    <row r="723" s="13" customFormat="1">
      <c r="A723" s="13"/>
      <c r="B723" s="219"/>
      <c r="C723" s="220"/>
      <c r="D723" s="221" t="s">
        <v>147</v>
      </c>
      <c r="E723" s="222" t="s">
        <v>19</v>
      </c>
      <c r="F723" s="223" t="s">
        <v>978</v>
      </c>
      <c r="G723" s="220"/>
      <c r="H723" s="222" t="s">
        <v>19</v>
      </c>
      <c r="I723" s="224"/>
      <c r="J723" s="220"/>
      <c r="K723" s="220"/>
      <c r="L723" s="225"/>
      <c r="M723" s="226"/>
      <c r="N723" s="227"/>
      <c r="O723" s="227"/>
      <c r="P723" s="227"/>
      <c r="Q723" s="227"/>
      <c r="R723" s="227"/>
      <c r="S723" s="227"/>
      <c r="T723" s="22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29" t="s">
        <v>147</v>
      </c>
      <c r="AU723" s="229" t="s">
        <v>145</v>
      </c>
      <c r="AV723" s="13" t="s">
        <v>79</v>
      </c>
      <c r="AW723" s="13" t="s">
        <v>33</v>
      </c>
      <c r="AX723" s="13" t="s">
        <v>71</v>
      </c>
      <c r="AY723" s="229" t="s">
        <v>137</v>
      </c>
    </row>
    <row r="724" s="14" customFormat="1">
      <c r="A724" s="14"/>
      <c r="B724" s="230"/>
      <c r="C724" s="231"/>
      <c r="D724" s="221" t="s">
        <v>147</v>
      </c>
      <c r="E724" s="232" t="s">
        <v>19</v>
      </c>
      <c r="F724" s="233" t="s">
        <v>180</v>
      </c>
      <c r="G724" s="231"/>
      <c r="H724" s="234">
        <v>8</v>
      </c>
      <c r="I724" s="235"/>
      <c r="J724" s="231"/>
      <c r="K724" s="231"/>
      <c r="L724" s="236"/>
      <c r="M724" s="237"/>
      <c r="N724" s="238"/>
      <c r="O724" s="238"/>
      <c r="P724" s="238"/>
      <c r="Q724" s="238"/>
      <c r="R724" s="238"/>
      <c r="S724" s="238"/>
      <c r="T724" s="23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0" t="s">
        <v>147</v>
      </c>
      <c r="AU724" s="240" t="s">
        <v>145</v>
      </c>
      <c r="AV724" s="14" t="s">
        <v>145</v>
      </c>
      <c r="AW724" s="14" t="s">
        <v>33</v>
      </c>
      <c r="AX724" s="14" t="s">
        <v>79</v>
      </c>
      <c r="AY724" s="240" t="s">
        <v>137</v>
      </c>
    </row>
    <row r="725" s="2" customFormat="1" ht="16.5" customHeight="1">
      <c r="A725" s="40"/>
      <c r="B725" s="41"/>
      <c r="C725" s="252" t="s">
        <v>979</v>
      </c>
      <c r="D725" s="252" t="s">
        <v>208</v>
      </c>
      <c r="E725" s="253" t="s">
        <v>980</v>
      </c>
      <c r="F725" s="254" t="s">
        <v>981</v>
      </c>
      <c r="G725" s="255" t="s">
        <v>719</v>
      </c>
      <c r="H725" s="256">
        <v>16</v>
      </c>
      <c r="I725" s="257"/>
      <c r="J725" s="258">
        <f>ROUND(I725*H725,2)</f>
        <v>0</v>
      </c>
      <c r="K725" s="254" t="s">
        <v>774</v>
      </c>
      <c r="L725" s="259"/>
      <c r="M725" s="260" t="s">
        <v>19</v>
      </c>
      <c r="N725" s="261" t="s">
        <v>43</v>
      </c>
      <c r="O725" s="86"/>
      <c r="P725" s="215">
        <f>O725*H725</f>
        <v>0</v>
      </c>
      <c r="Q725" s="215">
        <v>0.0013500000000000001</v>
      </c>
      <c r="R725" s="215">
        <f>Q725*H725</f>
        <v>0.021600000000000001</v>
      </c>
      <c r="S725" s="215">
        <v>0</v>
      </c>
      <c r="T725" s="216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7" t="s">
        <v>347</v>
      </c>
      <c r="AT725" s="217" t="s">
        <v>208</v>
      </c>
      <c r="AU725" s="217" t="s">
        <v>145</v>
      </c>
      <c r="AY725" s="19" t="s">
        <v>137</v>
      </c>
      <c r="BE725" s="218">
        <f>IF(N725="základní",J725,0)</f>
        <v>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9" t="s">
        <v>145</v>
      </c>
      <c r="BK725" s="218">
        <f>ROUND(I725*H725,2)</f>
        <v>0</v>
      </c>
      <c r="BL725" s="19" t="s">
        <v>229</v>
      </c>
      <c r="BM725" s="217" t="s">
        <v>982</v>
      </c>
    </row>
    <row r="726" s="13" customFormat="1">
      <c r="A726" s="13"/>
      <c r="B726" s="219"/>
      <c r="C726" s="220"/>
      <c r="D726" s="221" t="s">
        <v>147</v>
      </c>
      <c r="E726" s="222" t="s">
        <v>19</v>
      </c>
      <c r="F726" s="223" t="s">
        <v>983</v>
      </c>
      <c r="G726" s="220"/>
      <c r="H726" s="222" t="s">
        <v>19</v>
      </c>
      <c r="I726" s="224"/>
      <c r="J726" s="220"/>
      <c r="K726" s="220"/>
      <c r="L726" s="225"/>
      <c r="M726" s="226"/>
      <c r="N726" s="227"/>
      <c r="O726" s="227"/>
      <c r="P726" s="227"/>
      <c r="Q726" s="227"/>
      <c r="R726" s="227"/>
      <c r="S726" s="227"/>
      <c r="T726" s="22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29" t="s">
        <v>147</v>
      </c>
      <c r="AU726" s="229" t="s">
        <v>145</v>
      </c>
      <c r="AV726" s="13" t="s">
        <v>79</v>
      </c>
      <c r="AW726" s="13" t="s">
        <v>33</v>
      </c>
      <c r="AX726" s="13" t="s">
        <v>71</v>
      </c>
      <c r="AY726" s="229" t="s">
        <v>137</v>
      </c>
    </row>
    <row r="727" s="14" customFormat="1">
      <c r="A727" s="14"/>
      <c r="B727" s="230"/>
      <c r="C727" s="231"/>
      <c r="D727" s="221" t="s">
        <v>147</v>
      </c>
      <c r="E727" s="232" t="s">
        <v>19</v>
      </c>
      <c r="F727" s="233" t="s">
        <v>229</v>
      </c>
      <c r="G727" s="231"/>
      <c r="H727" s="234">
        <v>16</v>
      </c>
      <c r="I727" s="235"/>
      <c r="J727" s="231"/>
      <c r="K727" s="231"/>
      <c r="L727" s="236"/>
      <c r="M727" s="237"/>
      <c r="N727" s="238"/>
      <c r="O727" s="238"/>
      <c r="P727" s="238"/>
      <c r="Q727" s="238"/>
      <c r="R727" s="238"/>
      <c r="S727" s="238"/>
      <c r="T727" s="23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0" t="s">
        <v>147</v>
      </c>
      <c r="AU727" s="240" t="s">
        <v>145</v>
      </c>
      <c r="AV727" s="14" t="s">
        <v>145</v>
      </c>
      <c r="AW727" s="14" t="s">
        <v>33</v>
      </c>
      <c r="AX727" s="14" t="s">
        <v>79</v>
      </c>
      <c r="AY727" s="240" t="s">
        <v>137</v>
      </c>
    </row>
    <row r="728" s="2" customFormat="1">
      <c r="A728" s="40"/>
      <c r="B728" s="41"/>
      <c r="C728" s="206" t="s">
        <v>984</v>
      </c>
      <c r="D728" s="206" t="s">
        <v>139</v>
      </c>
      <c r="E728" s="207" t="s">
        <v>985</v>
      </c>
      <c r="F728" s="208" t="s">
        <v>986</v>
      </c>
      <c r="G728" s="209" t="s">
        <v>968</v>
      </c>
      <c r="H728" s="210">
        <v>480</v>
      </c>
      <c r="I728" s="211"/>
      <c r="J728" s="212">
        <f>ROUND(I728*H728,2)</f>
        <v>0</v>
      </c>
      <c r="K728" s="208" t="s">
        <v>143</v>
      </c>
      <c r="L728" s="46"/>
      <c r="M728" s="213" t="s">
        <v>19</v>
      </c>
      <c r="N728" s="214" t="s">
        <v>43</v>
      </c>
      <c r="O728" s="86"/>
      <c r="P728" s="215">
        <f>O728*H728</f>
        <v>0</v>
      </c>
      <c r="Q728" s="215">
        <v>0</v>
      </c>
      <c r="R728" s="215">
        <f>Q728*H728</f>
        <v>0</v>
      </c>
      <c r="S728" s="215">
        <v>0.001</v>
      </c>
      <c r="T728" s="216">
        <f>S728*H728</f>
        <v>0.47999999999999998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17" t="s">
        <v>229</v>
      </c>
      <c r="AT728" s="217" t="s">
        <v>139</v>
      </c>
      <c r="AU728" s="217" t="s">
        <v>145</v>
      </c>
      <c r="AY728" s="19" t="s">
        <v>137</v>
      </c>
      <c r="BE728" s="218">
        <f>IF(N728="základní",J728,0)</f>
        <v>0</v>
      </c>
      <c r="BF728" s="218">
        <f>IF(N728="snížená",J728,0)</f>
        <v>0</v>
      </c>
      <c r="BG728" s="218">
        <f>IF(N728="zákl. přenesená",J728,0)</f>
        <v>0</v>
      </c>
      <c r="BH728" s="218">
        <f>IF(N728="sníž. přenesená",J728,0)</f>
        <v>0</v>
      </c>
      <c r="BI728" s="218">
        <f>IF(N728="nulová",J728,0)</f>
        <v>0</v>
      </c>
      <c r="BJ728" s="19" t="s">
        <v>145</v>
      </c>
      <c r="BK728" s="218">
        <f>ROUND(I728*H728,2)</f>
        <v>0</v>
      </c>
      <c r="BL728" s="19" t="s">
        <v>229</v>
      </c>
      <c r="BM728" s="217" t="s">
        <v>987</v>
      </c>
    </row>
    <row r="729" s="2" customFormat="1">
      <c r="A729" s="40"/>
      <c r="B729" s="41"/>
      <c r="C729" s="206" t="s">
        <v>988</v>
      </c>
      <c r="D729" s="206" t="s">
        <v>139</v>
      </c>
      <c r="E729" s="207" t="s">
        <v>989</v>
      </c>
      <c r="F729" s="208" t="s">
        <v>990</v>
      </c>
      <c r="G729" s="209" t="s">
        <v>580</v>
      </c>
      <c r="H729" s="210">
        <v>1.319</v>
      </c>
      <c r="I729" s="211"/>
      <c r="J729" s="212">
        <f>ROUND(I729*H729,2)</f>
        <v>0</v>
      </c>
      <c r="K729" s="208" t="s">
        <v>143</v>
      </c>
      <c r="L729" s="46"/>
      <c r="M729" s="213" t="s">
        <v>19</v>
      </c>
      <c r="N729" s="214" t="s">
        <v>43</v>
      </c>
      <c r="O729" s="86"/>
      <c r="P729" s="215">
        <f>O729*H729</f>
        <v>0</v>
      </c>
      <c r="Q729" s="215">
        <v>0</v>
      </c>
      <c r="R729" s="215">
        <f>Q729*H729</f>
        <v>0</v>
      </c>
      <c r="S729" s="215">
        <v>0</v>
      </c>
      <c r="T729" s="216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17" t="s">
        <v>229</v>
      </c>
      <c r="AT729" s="217" t="s">
        <v>139</v>
      </c>
      <c r="AU729" s="217" t="s">
        <v>145</v>
      </c>
      <c r="AY729" s="19" t="s">
        <v>137</v>
      </c>
      <c r="BE729" s="218">
        <f>IF(N729="základní",J729,0)</f>
        <v>0</v>
      </c>
      <c r="BF729" s="218">
        <f>IF(N729="snížená",J729,0)</f>
        <v>0</v>
      </c>
      <c r="BG729" s="218">
        <f>IF(N729="zákl. přenesená",J729,0)</f>
        <v>0</v>
      </c>
      <c r="BH729" s="218">
        <f>IF(N729="sníž. přenesená",J729,0)</f>
        <v>0</v>
      </c>
      <c r="BI729" s="218">
        <f>IF(N729="nulová",J729,0)</f>
        <v>0</v>
      </c>
      <c r="BJ729" s="19" t="s">
        <v>145</v>
      </c>
      <c r="BK729" s="218">
        <f>ROUND(I729*H729,2)</f>
        <v>0</v>
      </c>
      <c r="BL729" s="19" t="s">
        <v>229</v>
      </c>
      <c r="BM729" s="217" t="s">
        <v>991</v>
      </c>
    </row>
    <row r="730" s="12" customFormat="1" ht="22.8" customHeight="1">
      <c r="A730" s="12"/>
      <c r="B730" s="190"/>
      <c r="C730" s="191"/>
      <c r="D730" s="192" t="s">
        <v>70</v>
      </c>
      <c r="E730" s="204" t="s">
        <v>992</v>
      </c>
      <c r="F730" s="204" t="s">
        <v>993</v>
      </c>
      <c r="G730" s="191"/>
      <c r="H730" s="191"/>
      <c r="I730" s="194"/>
      <c r="J730" s="205">
        <f>BK730</f>
        <v>0</v>
      </c>
      <c r="K730" s="191"/>
      <c r="L730" s="196"/>
      <c r="M730" s="197"/>
      <c r="N730" s="198"/>
      <c r="O730" s="198"/>
      <c r="P730" s="199">
        <f>SUM(P731:P765)</f>
        <v>0</v>
      </c>
      <c r="Q730" s="198"/>
      <c r="R730" s="199">
        <f>SUM(R731:R765)</f>
        <v>4.1356572800000002</v>
      </c>
      <c r="S730" s="198"/>
      <c r="T730" s="200">
        <f>SUM(T731:T765)</f>
        <v>8.0591729999999995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01" t="s">
        <v>145</v>
      </c>
      <c r="AT730" s="202" t="s">
        <v>70</v>
      </c>
      <c r="AU730" s="202" t="s">
        <v>79</v>
      </c>
      <c r="AY730" s="201" t="s">
        <v>137</v>
      </c>
      <c r="BK730" s="203">
        <f>SUM(BK731:BK765)</f>
        <v>0</v>
      </c>
    </row>
    <row r="731" s="2" customFormat="1">
      <c r="A731" s="40"/>
      <c r="B731" s="41"/>
      <c r="C731" s="206" t="s">
        <v>994</v>
      </c>
      <c r="D731" s="206" t="s">
        <v>139</v>
      </c>
      <c r="E731" s="207" t="s">
        <v>995</v>
      </c>
      <c r="F731" s="208" t="s">
        <v>996</v>
      </c>
      <c r="G731" s="209" t="s">
        <v>142</v>
      </c>
      <c r="H731" s="210">
        <v>96.900000000000006</v>
      </c>
      <c r="I731" s="211"/>
      <c r="J731" s="212">
        <f>ROUND(I731*H731,2)</f>
        <v>0</v>
      </c>
      <c r="K731" s="208" t="s">
        <v>143</v>
      </c>
      <c r="L731" s="46"/>
      <c r="M731" s="213" t="s">
        <v>19</v>
      </c>
      <c r="N731" s="214" t="s">
        <v>43</v>
      </c>
      <c r="O731" s="86"/>
      <c r="P731" s="215">
        <f>O731*H731</f>
        <v>0</v>
      </c>
      <c r="Q731" s="215">
        <v>0</v>
      </c>
      <c r="R731" s="215">
        <f>Q731*H731</f>
        <v>0</v>
      </c>
      <c r="S731" s="215">
        <v>0.083169999999999994</v>
      </c>
      <c r="T731" s="216">
        <f>S731*H731</f>
        <v>8.0591729999999995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17" t="s">
        <v>229</v>
      </c>
      <c r="AT731" s="217" t="s">
        <v>139</v>
      </c>
      <c r="AU731" s="217" t="s">
        <v>145</v>
      </c>
      <c r="AY731" s="19" t="s">
        <v>137</v>
      </c>
      <c r="BE731" s="218">
        <f>IF(N731="základní",J731,0)</f>
        <v>0</v>
      </c>
      <c r="BF731" s="218">
        <f>IF(N731="snížená",J731,0)</f>
        <v>0</v>
      </c>
      <c r="BG731" s="218">
        <f>IF(N731="zákl. přenesená",J731,0)</f>
        <v>0</v>
      </c>
      <c r="BH731" s="218">
        <f>IF(N731="sníž. přenesená",J731,0)</f>
        <v>0</v>
      </c>
      <c r="BI731" s="218">
        <f>IF(N731="nulová",J731,0)</f>
        <v>0</v>
      </c>
      <c r="BJ731" s="19" t="s">
        <v>145</v>
      </c>
      <c r="BK731" s="218">
        <f>ROUND(I731*H731,2)</f>
        <v>0</v>
      </c>
      <c r="BL731" s="19" t="s">
        <v>229</v>
      </c>
      <c r="BM731" s="217" t="s">
        <v>997</v>
      </c>
    </row>
    <row r="732" s="13" customFormat="1">
      <c r="A732" s="13"/>
      <c r="B732" s="219"/>
      <c r="C732" s="220"/>
      <c r="D732" s="221" t="s">
        <v>147</v>
      </c>
      <c r="E732" s="222" t="s">
        <v>19</v>
      </c>
      <c r="F732" s="223" t="s">
        <v>545</v>
      </c>
      <c r="G732" s="220"/>
      <c r="H732" s="222" t="s">
        <v>19</v>
      </c>
      <c r="I732" s="224"/>
      <c r="J732" s="220"/>
      <c r="K732" s="220"/>
      <c r="L732" s="225"/>
      <c r="M732" s="226"/>
      <c r="N732" s="227"/>
      <c r="O732" s="227"/>
      <c r="P732" s="227"/>
      <c r="Q732" s="227"/>
      <c r="R732" s="227"/>
      <c r="S732" s="227"/>
      <c r="T732" s="22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29" t="s">
        <v>147</v>
      </c>
      <c r="AU732" s="229" t="s">
        <v>145</v>
      </c>
      <c r="AV732" s="13" t="s">
        <v>79</v>
      </c>
      <c r="AW732" s="13" t="s">
        <v>33</v>
      </c>
      <c r="AX732" s="13" t="s">
        <v>71</v>
      </c>
      <c r="AY732" s="229" t="s">
        <v>137</v>
      </c>
    </row>
    <row r="733" s="14" customFormat="1">
      <c r="A733" s="14"/>
      <c r="B733" s="230"/>
      <c r="C733" s="231"/>
      <c r="D733" s="221" t="s">
        <v>147</v>
      </c>
      <c r="E733" s="232" t="s">
        <v>19</v>
      </c>
      <c r="F733" s="233" t="s">
        <v>546</v>
      </c>
      <c r="G733" s="231"/>
      <c r="H733" s="234">
        <v>62.399999999999999</v>
      </c>
      <c r="I733" s="235"/>
      <c r="J733" s="231"/>
      <c r="K733" s="231"/>
      <c r="L733" s="236"/>
      <c r="M733" s="237"/>
      <c r="N733" s="238"/>
      <c r="O733" s="238"/>
      <c r="P733" s="238"/>
      <c r="Q733" s="238"/>
      <c r="R733" s="238"/>
      <c r="S733" s="238"/>
      <c r="T733" s="23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0" t="s">
        <v>147</v>
      </c>
      <c r="AU733" s="240" t="s">
        <v>145</v>
      </c>
      <c r="AV733" s="14" t="s">
        <v>145</v>
      </c>
      <c r="AW733" s="14" t="s">
        <v>33</v>
      </c>
      <c r="AX733" s="14" t="s">
        <v>71</v>
      </c>
      <c r="AY733" s="240" t="s">
        <v>137</v>
      </c>
    </row>
    <row r="734" s="13" customFormat="1">
      <c r="A734" s="13"/>
      <c r="B734" s="219"/>
      <c r="C734" s="220"/>
      <c r="D734" s="221" t="s">
        <v>147</v>
      </c>
      <c r="E734" s="222" t="s">
        <v>19</v>
      </c>
      <c r="F734" s="223" t="s">
        <v>569</v>
      </c>
      <c r="G734" s="220"/>
      <c r="H734" s="222" t="s">
        <v>19</v>
      </c>
      <c r="I734" s="224"/>
      <c r="J734" s="220"/>
      <c r="K734" s="220"/>
      <c r="L734" s="225"/>
      <c r="M734" s="226"/>
      <c r="N734" s="227"/>
      <c r="O734" s="227"/>
      <c r="P734" s="227"/>
      <c r="Q734" s="227"/>
      <c r="R734" s="227"/>
      <c r="S734" s="227"/>
      <c r="T734" s="22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29" t="s">
        <v>147</v>
      </c>
      <c r="AU734" s="229" t="s">
        <v>145</v>
      </c>
      <c r="AV734" s="13" t="s">
        <v>79</v>
      </c>
      <c r="AW734" s="13" t="s">
        <v>33</v>
      </c>
      <c r="AX734" s="13" t="s">
        <v>71</v>
      </c>
      <c r="AY734" s="229" t="s">
        <v>137</v>
      </c>
    </row>
    <row r="735" s="14" customFormat="1">
      <c r="A735" s="14"/>
      <c r="B735" s="230"/>
      <c r="C735" s="231"/>
      <c r="D735" s="221" t="s">
        <v>147</v>
      </c>
      <c r="E735" s="232" t="s">
        <v>19</v>
      </c>
      <c r="F735" s="233" t="s">
        <v>998</v>
      </c>
      <c r="G735" s="231"/>
      <c r="H735" s="234">
        <v>34.5</v>
      </c>
      <c r="I735" s="235"/>
      <c r="J735" s="231"/>
      <c r="K735" s="231"/>
      <c r="L735" s="236"/>
      <c r="M735" s="237"/>
      <c r="N735" s="238"/>
      <c r="O735" s="238"/>
      <c r="P735" s="238"/>
      <c r="Q735" s="238"/>
      <c r="R735" s="238"/>
      <c r="S735" s="238"/>
      <c r="T735" s="23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0" t="s">
        <v>147</v>
      </c>
      <c r="AU735" s="240" t="s">
        <v>145</v>
      </c>
      <c r="AV735" s="14" t="s">
        <v>145</v>
      </c>
      <c r="AW735" s="14" t="s">
        <v>33</v>
      </c>
      <c r="AX735" s="14" t="s">
        <v>71</v>
      </c>
      <c r="AY735" s="240" t="s">
        <v>137</v>
      </c>
    </row>
    <row r="736" s="15" customFormat="1">
      <c r="A736" s="15"/>
      <c r="B736" s="241"/>
      <c r="C736" s="242"/>
      <c r="D736" s="221" t="s">
        <v>147</v>
      </c>
      <c r="E736" s="243" t="s">
        <v>19</v>
      </c>
      <c r="F736" s="244" t="s">
        <v>188</v>
      </c>
      <c r="G736" s="242"/>
      <c r="H736" s="245">
        <v>96.900000000000006</v>
      </c>
      <c r="I736" s="246"/>
      <c r="J736" s="242"/>
      <c r="K736" s="242"/>
      <c r="L736" s="247"/>
      <c r="M736" s="248"/>
      <c r="N736" s="249"/>
      <c r="O736" s="249"/>
      <c r="P736" s="249"/>
      <c r="Q736" s="249"/>
      <c r="R736" s="249"/>
      <c r="S736" s="249"/>
      <c r="T736" s="250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51" t="s">
        <v>147</v>
      </c>
      <c r="AU736" s="251" t="s">
        <v>145</v>
      </c>
      <c r="AV736" s="15" t="s">
        <v>144</v>
      </c>
      <c r="AW736" s="15" t="s">
        <v>33</v>
      </c>
      <c r="AX736" s="15" t="s">
        <v>79</v>
      </c>
      <c r="AY736" s="251" t="s">
        <v>137</v>
      </c>
    </row>
    <row r="737" s="2" customFormat="1">
      <c r="A737" s="40"/>
      <c r="B737" s="41"/>
      <c r="C737" s="206" t="s">
        <v>999</v>
      </c>
      <c r="D737" s="206" t="s">
        <v>139</v>
      </c>
      <c r="E737" s="207" t="s">
        <v>1000</v>
      </c>
      <c r="F737" s="208" t="s">
        <v>1001</v>
      </c>
      <c r="G737" s="209" t="s">
        <v>142</v>
      </c>
      <c r="H737" s="210">
        <v>5.0999999999999996</v>
      </c>
      <c r="I737" s="211"/>
      <c r="J737" s="212">
        <f>ROUND(I737*H737,2)</f>
        <v>0</v>
      </c>
      <c r="K737" s="208" t="s">
        <v>143</v>
      </c>
      <c r="L737" s="46"/>
      <c r="M737" s="213" t="s">
        <v>19</v>
      </c>
      <c r="N737" s="214" t="s">
        <v>43</v>
      </c>
      <c r="O737" s="86"/>
      <c r="P737" s="215">
        <f>O737*H737</f>
        <v>0</v>
      </c>
      <c r="Q737" s="215">
        <v>0.025499999999999998</v>
      </c>
      <c r="R737" s="215">
        <f>Q737*H737</f>
        <v>0.13004999999999997</v>
      </c>
      <c r="S737" s="215">
        <v>0</v>
      </c>
      <c r="T737" s="216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17" t="s">
        <v>229</v>
      </c>
      <c r="AT737" s="217" t="s">
        <v>139</v>
      </c>
      <c r="AU737" s="217" t="s">
        <v>145</v>
      </c>
      <c r="AY737" s="19" t="s">
        <v>137</v>
      </c>
      <c r="BE737" s="218">
        <f>IF(N737="základní",J737,0)</f>
        <v>0</v>
      </c>
      <c r="BF737" s="218">
        <f>IF(N737="snížená",J737,0)</f>
        <v>0</v>
      </c>
      <c r="BG737" s="218">
        <f>IF(N737="zákl. přenesená",J737,0)</f>
        <v>0</v>
      </c>
      <c r="BH737" s="218">
        <f>IF(N737="sníž. přenesená",J737,0)</f>
        <v>0</v>
      </c>
      <c r="BI737" s="218">
        <f>IF(N737="nulová",J737,0)</f>
        <v>0</v>
      </c>
      <c r="BJ737" s="19" t="s">
        <v>145</v>
      </c>
      <c r="BK737" s="218">
        <f>ROUND(I737*H737,2)</f>
        <v>0</v>
      </c>
      <c r="BL737" s="19" t="s">
        <v>229</v>
      </c>
      <c r="BM737" s="217" t="s">
        <v>1002</v>
      </c>
    </row>
    <row r="738" s="13" customFormat="1">
      <c r="A738" s="13"/>
      <c r="B738" s="219"/>
      <c r="C738" s="220"/>
      <c r="D738" s="221" t="s">
        <v>147</v>
      </c>
      <c r="E738" s="222" t="s">
        <v>19</v>
      </c>
      <c r="F738" s="223" t="s">
        <v>205</v>
      </c>
      <c r="G738" s="220"/>
      <c r="H738" s="222" t="s">
        <v>19</v>
      </c>
      <c r="I738" s="224"/>
      <c r="J738" s="220"/>
      <c r="K738" s="220"/>
      <c r="L738" s="225"/>
      <c r="M738" s="226"/>
      <c r="N738" s="227"/>
      <c r="O738" s="227"/>
      <c r="P738" s="227"/>
      <c r="Q738" s="227"/>
      <c r="R738" s="227"/>
      <c r="S738" s="227"/>
      <c r="T738" s="22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29" t="s">
        <v>147</v>
      </c>
      <c r="AU738" s="229" t="s">
        <v>145</v>
      </c>
      <c r="AV738" s="13" t="s">
        <v>79</v>
      </c>
      <c r="AW738" s="13" t="s">
        <v>33</v>
      </c>
      <c r="AX738" s="13" t="s">
        <v>71</v>
      </c>
      <c r="AY738" s="229" t="s">
        <v>137</v>
      </c>
    </row>
    <row r="739" s="14" customFormat="1">
      <c r="A739" s="14"/>
      <c r="B739" s="230"/>
      <c r="C739" s="231"/>
      <c r="D739" s="221" t="s">
        <v>147</v>
      </c>
      <c r="E739" s="232" t="s">
        <v>19</v>
      </c>
      <c r="F739" s="233" t="s">
        <v>206</v>
      </c>
      <c r="G739" s="231"/>
      <c r="H739" s="234">
        <v>5.0999999999999996</v>
      </c>
      <c r="I739" s="235"/>
      <c r="J739" s="231"/>
      <c r="K739" s="231"/>
      <c r="L739" s="236"/>
      <c r="M739" s="237"/>
      <c r="N739" s="238"/>
      <c r="O739" s="238"/>
      <c r="P739" s="238"/>
      <c r="Q739" s="238"/>
      <c r="R739" s="238"/>
      <c r="S739" s="238"/>
      <c r="T739" s="23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0" t="s">
        <v>147</v>
      </c>
      <c r="AU739" s="240" t="s">
        <v>145</v>
      </c>
      <c r="AV739" s="14" t="s">
        <v>145</v>
      </c>
      <c r="AW739" s="14" t="s">
        <v>33</v>
      </c>
      <c r="AX739" s="14" t="s">
        <v>79</v>
      </c>
      <c r="AY739" s="240" t="s">
        <v>137</v>
      </c>
    </row>
    <row r="740" s="2" customFormat="1">
      <c r="A740" s="40"/>
      <c r="B740" s="41"/>
      <c r="C740" s="206" t="s">
        <v>1003</v>
      </c>
      <c r="D740" s="206" t="s">
        <v>139</v>
      </c>
      <c r="E740" s="207" t="s">
        <v>1004</v>
      </c>
      <c r="F740" s="208" t="s">
        <v>1005</v>
      </c>
      <c r="G740" s="209" t="s">
        <v>142</v>
      </c>
      <c r="H740" s="210">
        <v>101.92</v>
      </c>
      <c r="I740" s="211"/>
      <c r="J740" s="212">
        <f>ROUND(I740*H740,2)</f>
        <v>0</v>
      </c>
      <c r="K740" s="208" t="s">
        <v>143</v>
      </c>
      <c r="L740" s="46"/>
      <c r="M740" s="213" t="s">
        <v>19</v>
      </c>
      <c r="N740" s="214" t="s">
        <v>43</v>
      </c>
      <c r="O740" s="86"/>
      <c r="P740" s="215">
        <f>O740*H740</f>
        <v>0</v>
      </c>
      <c r="Q740" s="215">
        <v>0.00029999999999999997</v>
      </c>
      <c r="R740" s="215">
        <f>Q740*H740</f>
        <v>0.030575999999999999</v>
      </c>
      <c r="S740" s="215">
        <v>0</v>
      </c>
      <c r="T740" s="216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17" t="s">
        <v>229</v>
      </c>
      <c r="AT740" s="217" t="s">
        <v>139</v>
      </c>
      <c r="AU740" s="217" t="s">
        <v>145</v>
      </c>
      <c r="AY740" s="19" t="s">
        <v>137</v>
      </c>
      <c r="BE740" s="218">
        <f>IF(N740="základní",J740,0)</f>
        <v>0</v>
      </c>
      <c r="BF740" s="218">
        <f>IF(N740="snížená",J740,0)</f>
        <v>0</v>
      </c>
      <c r="BG740" s="218">
        <f>IF(N740="zákl. přenesená",J740,0)</f>
        <v>0</v>
      </c>
      <c r="BH740" s="218">
        <f>IF(N740="sníž. přenesená",J740,0)</f>
        <v>0</v>
      </c>
      <c r="BI740" s="218">
        <f>IF(N740="nulová",J740,0)</f>
        <v>0</v>
      </c>
      <c r="BJ740" s="19" t="s">
        <v>145</v>
      </c>
      <c r="BK740" s="218">
        <f>ROUND(I740*H740,2)</f>
        <v>0</v>
      </c>
      <c r="BL740" s="19" t="s">
        <v>229</v>
      </c>
      <c r="BM740" s="217" t="s">
        <v>1006</v>
      </c>
    </row>
    <row r="741" s="13" customFormat="1">
      <c r="A741" s="13"/>
      <c r="B741" s="219"/>
      <c r="C741" s="220"/>
      <c r="D741" s="221" t="s">
        <v>147</v>
      </c>
      <c r="E741" s="222" t="s">
        <v>19</v>
      </c>
      <c r="F741" s="223" t="s">
        <v>488</v>
      </c>
      <c r="G741" s="220"/>
      <c r="H741" s="222" t="s">
        <v>19</v>
      </c>
      <c r="I741" s="224"/>
      <c r="J741" s="220"/>
      <c r="K741" s="220"/>
      <c r="L741" s="225"/>
      <c r="M741" s="226"/>
      <c r="N741" s="227"/>
      <c r="O741" s="227"/>
      <c r="P741" s="227"/>
      <c r="Q741" s="227"/>
      <c r="R741" s="227"/>
      <c r="S741" s="227"/>
      <c r="T741" s="22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29" t="s">
        <v>147</v>
      </c>
      <c r="AU741" s="229" t="s">
        <v>145</v>
      </c>
      <c r="AV741" s="13" t="s">
        <v>79</v>
      </c>
      <c r="AW741" s="13" t="s">
        <v>33</v>
      </c>
      <c r="AX741" s="13" t="s">
        <v>71</v>
      </c>
      <c r="AY741" s="229" t="s">
        <v>137</v>
      </c>
    </row>
    <row r="742" s="14" customFormat="1">
      <c r="A742" s="14"/>
      <c r="B742" s="230"/>
      <c r="C742" s="231"/>
      <c r="D742" s="221" t="s">
        <v>147</v>
      </c>
      <c r="E742" s="232" t="s">
        <v>19</v>
      </c>
      <c r="F742" s="233" t="s">
        <v>1007</v>
      </c>
      <c r="G742" s="231"/>
      <c r="H742" s="234">
        <v>58.32</v>
      </c>
      <c r="I742" s="235"/>
      <c r="J742" s="231"/>
      <c r="K742" s="231"/>
      <c r="L742" s="236"/>
      <c r="M742" s="237"/>
      <c r="N742" s="238"/>
      <c r="O742" s="238"/>
      <c r="P742" s="238"/>
      <c r="Q742" s="238"/>
      <c r="R742" s="238"/>
      <c r="S742" s="238"/>
      <c r="T742" s="23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0" t="s">
        <v>147</v>
      </c>
      <c r="AU742" s="240" t="s">
        <v>145</v>
      </c>
      <c r="AV742" s="14" t="s">
        <v>145</v>
      </c>
      <c r="AW742" s="14" t="s">
        <v>33</v>
      </c>
      <c r="AX742" s="14" t="s">
        <v>71</v>
      </c>
      <c r="AY742" s="240" t="s">
        <v>137</v>
      </c>
    </row>
    <row r="743" s="13" customFormat="1">
      <c r="A743" s="13"/>
      <c r="B743" s="219"/>
      <c r="C743" s="220"/>
      <c r="D743" s="221" t="s">
        <v>147</v>
      </c>
      <c r="E743" s="222" t="s">
        <v>19</v>
      </c>
      <c r="F743" s="223" t="s">
        <v>569</v>
      </c>
      <c r="G743" s="220"/>
      <c r="H743" s="222" t="s">
        <v>19</v>
      </c>
      <c r="I743" s="224"/>
      <c r="J743" s="220"/>
      <c r="K743" s="220"/>
      <c r="L743" s="225"/>
      <c r="M743" s="226"/>
      <c r="N743" s="227"/>
      <c r="O743" s="227"/>
      <c r="P743" s="227"/>
      <c r="Q743" s="227"/>
      <c r="R743" s="227"/>
      <c r="S743" s="227"/>
      <c r="T743" s="22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29" t="s">
        <v>147</v>
      </c>
      <c r="AU743" s="229" t="s">
        <v>145</v>
      </c>
      <c r="AV743" s="13" t="s">
        <v>79</v>
      </c>
      <c r="AW743" s="13" t="s">
        <v>33</v>
      </c>
      <c r="AX743" s="13" t="s">
        <v>71</v>
      </c>
      <c r="AY743" s="229" t="s">
        <v>137</v>
      </c>
    </row>
    <row r="744" s="14" customFormat="1">
      <c r="A744" s="14"/>
      <c r="B744" s="230"/>
      <c r="C744" s="231"/>
      <c r="D744" s="221" t="s">
        <v>147</v>
      </c>
      <c r="E744" s="232" t="s">
        <v>19</v>
      </c>
      <c r="F744" s="233" t="s">
        <v>1008</v>
      </c>
      <c r="G744" s="231"/>
      <c r="H744" s="234">
        <v>43.600000000000001</v>
      </c>
      <c r="I744" s="235"/>
      <c r="J744" s="231"/>
      <c r="K744" s="231"/>
      <c r="L744" s="236"/>
      <c r="M744" s="237"/>
      <c r="N744" s="238"/>
      <c r="O744" s="238"/>
      <c r="P744" s="238"/>
      <c r="Q744" s="238"/>
      <c r="R744" s="238"/>
      <c r="S744" s="238"/>
      <c r="T744" s="23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0" t="s">
        <v>147</v>
      </c>
      <c r="AU744" s="240" t="s">
        <v>145</v>
      </c>
      <c r="AV744" s="14" t="s">
        <v>145</v>
      </c>
      <c r="AW744" s="14" t="s">
        <v>33</v>
      </c>
      <c r="AX744" s="14" t="s">
        <v>71</v>
      </c>
      <c r="AY744" s="240" t="s">
        <v>137</v>
      </c>
    </row>
    <row r="745" s="15" customFormat="1">
      <c r="A745" s="15"/>
      <c r="B745" s="241"/>
      <c r="C745" s="242"/>
      <c r="D745" s="221" t="s">
        <v>147</v>
      </c>
      <c r="E745" s="243" t="s">
        <v>19</v>
      </c>
      <c r="F745" s="244" t="s">
        <v>188</v>
      </c>
      <c r="G745" s="242"/>
      <c r="H745" s="245">
        <v>101.92</v>
      </c>
      <c r="I745" s="246"/>
      <c r="J745" s="242"/>
      <c r="K745" s="242"/>
      <c r="L745" s="247"/>
      <c r="M745" s="248"/>
      <c r="N745" s="249"/>
      <c r="O745" s="249"/>
      <c r="P745" s="249"/>
      <c r="Q745" s="249"/>
      <c r="R745" s="249"/>
      <c r="S745" s="249"/>
      <c r="T745" s="250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51" t="s">
        <v>147</v>
      </c>
      <c r="AU745" s="251" t="s">
        <v>145</v>
      </c>
      <c r="AV745" s="15" t="s">
        <v>144</v>
      </c>
      <c r="AW745" s="15" t="s">
        <v>33</v>
      </c>
      <c r="AX745" s="15" t="s">
        <v>79</v>
      </c>
      <c r="AY745" s="251" t="s">
        <v>137</v>
      </c>
    </row>
    <row r="746" s="2" customFormat="1">
      <c r="A746" s="40"/>
      <c r="B746" s="41"/>
      <c r="C746" s="206" t="s">
        <v>1009</v>
      </c>
      <c r="D746" s="206" t="s">
        <v>139</v>
      </c>
      <c r="E746" s="207" t="s">
        <v>1010</v>
      </c>
      <c r="F746" s="208" t="s">
        <v>1011</v>
      </c>
      <c r="G746" s="209" t="s">
        <v>142</v>
      </c>
      <c r="H746" s="210">
        <v>101.92</v>
      </c>
      <c r="I746" s="211"/>
      <c r="J746" s="212">
        <f>ROUND(I746*H746,2)</f>
        <v>0</v>
      </c>
      <c r="K746" s="208" t="s">
        <v>143</v>
      </c>
      <c r="L746" s="46"/>
      <c r="M746" s="213" t="s">
        <v>19</v>
      </c>
      <c r="N746" s="214" t="s">
        <v>43</v>
      </c>
      <c r="O746" s="86"/>
      <c r="P746" s="215">
        <f>O746*H746</f>
        <v>0</v>
      </c>
      <c r="Q746" s="215">
        <v>0.0044999999999999997</v>
      </c>
      <c r="R746" s="215">
        <f>Q746*H746</f>
        <v>0.45863999999999999</v>
      </c>
      <c r="S746" s="215">
        <v>0</v>
      </c>
      <c r="T746" s="216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17" t="s">
        <v>229</v>
      </c>
      <c r="AT746" s="217" t="s">
        <v>139</v>
      </c>
      <c r="AU746" s="217" t="s">
        <v>145</v>
      </c>
      <c r="AY746" s="19" t="s">
        <v>137</v>
      </c>
      <c r="BE746" s="218">
        <f>IF(N746="základní",J746,0)</f>
        <v>0</v>
      </c>
      <c r="BF746" s="218">
        <f>IF(N746="snížená",J746,0)</f>
        <v>0</v>
      </c>
      <c r="BG746" s="218">
        <f>IF(N746="zákl. přenesená",J746,0)</f>
        <v>0</v>
      </c>
      <c r="BH746" s="218">
        <f>IF(N746="sníž. přenesená",J746,0)</f>
        <v>0</v>
      </c>
      <c r="BI746" s="218">
        <f>IF(N746="nulová",J746,0)</f>
        <v>0</v>
      </c>
      <c r="BJ746" s="19" t="s">
        <v>145</v>
      </c>
      <c r="BK746" s="218">
        <f>ROUND(I746*H746,2)</f>
        <v>0</v>
      </c>
      <c r="BL746" s="19" t="s">
        <v>229</v>
      </c>
      <c r="BM746" s="217" t="s">
        <v>1012</v>
      </c>
    </row>
    <row r="747" s="2" customFormat="1" ht="44.25" customHeight="1">
      <c r="A747" s="40"/>
      <c r="B747" s="41"/>
      <c r="C747" s="206" t="s">
        <v>1013</v>
      </c>
      <c r="D747" s="206" t="s">
        <v>139</v>
      </c>
      <c r="E747" s="207" t="s">
        <v>1014</v>
      </c>
      <c r="F747" s="208" t="s">
        <v>1015</v>
      </c>
      <c r="G747" s="209" t="s">
        <v>334</v>
      </c>
      <c r="H747" s="210">
        <v>24.440000000000001</v>
      </c>
      <c r="I747" s="211"/>
      <c r="J747" s="212">
        <f>ROUND(I747*H747,2)</f>
        <v>0</v>
      </c>
      <c r="K747" s="208" t="s">
        <v>143</v>
      </c>
      <c r="L747" s="46"/>
      <c r="M747" s="213" t="s">
        <v>19</v>
      </c>
      <c r="N747" s="214" t="s">
        <v>43</v>
      </c>
      <c r="O747" s="86"/>
      <c r="P747" s="215">
        <f>O747*H747</f>
        <v>0</v>
      </c>
      <c r="Q747" s="215">
        <v>0.0015299999999999999</v>
      </c>
      <c r="R747" s="215">
        <f>Q747*H747</f>
        <v>0.037393200000000001</v>
      </c>
      <c r="S747" s="215">
        <v>0</v>
      </c>
      <c r="T747" s="216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17" t="s">
        <v>229</v>
      </c>
      <c r="AT747" s="217" t="s">
        <v>139</v>
      </c>
      <c r="AU747" s="217" t="s">
        <v>145</v>
      </c>
      <c r="AY747" s="19" t="s">
        <v>137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19" t="s">
        <v>145</v>
      </c>
      <c r="BK747" s="218">
        <f>ROUND(I747*H747,2)</f>
        <v>0</v>
      </c>
      <c r="BL747" s="19" t="s">
        <v>229</v>
      </c>
      <c r="BM747" s="217" t="s">
        <v>1016</v>
      </c>
    </row>
    <row r="748" s="14" customFormat="1">
      <c r="A748" s="14"/>
      <c r="B748" s="230"/>
      <c r="C748" s="231"/>
      <c r="D748" s="221" t="s">
        <v>147</v>
      </c>
      <c r="E748" s="232" t="s">
        <v>19</v>
      </c>
      <c r="F748" s="233" t="s">
        <v>1017</v>
      </c>
      <c r="G748" s="231"/>
      <c r="H748" s="234">
        <v>12.48</v>
      </c>
      <c r="I748" s="235"/>
      <c r="J748" s="231"/>
      <c r="K748" s="231"/>
      <c r="L748" s="236"/>
      <c r="M748" s="237"/>
      <c r="N748" s="238"/>
      <c r="O748" s="238"/>
      <c r="P748" s="238"/>
      <c r="Q748" s="238"/>
      <c r="R748" s="238"/>
      <c r="S748" s="238"/>
      <c r="T748" s="23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0" t="s">
        <v>147</v>
      </c>
      <c r="AU748" s="240" t="s">
        <v>145</v>
      </c>
      <c r="AV748" s="14" t="s">
        <v>145</v>
      </c>
      <c r="AW748" s="14" t="s">
        <v>33</v>
      </c>
      <c r="AX748" s="14" t="s">
        <v>71</v>
      </c>
      <c r="AY748" s="240" t="s">
        <v>137</v>
      </c>
    </row>
    <row r="749" s="14" customFormat="1">
      <c r="A749" s="14"/>
      <c r="B749" s="230"/>
      <c r="C749" s="231"/>
      <c r="D749" s="221" t="s">
        <v>147</v>
      </c>
      <c r="E749" s="232" t="s">
        <v>19</v>
      </c>
      <c r="F749" s="233" t="s">
        <v>1018</v>
      </c>
      <c r="G749" s="231"/>
      <c r="H749" s="234">
        <v>11.960000000000001</v>
      </c>
      <c r="I749" s="235"/>
      <c r="J749" s="231"/>
      <c r="K749" s="231"/>
      <c r="L749" s="236"/>
      <c r="M749" s="237"/>
      <c r="N749" s="238"/>
      <c r="O749" s="238"/>
      <c r="P749" s="238"/>
      <c r="Q749" s="238"/>
      <c r="R749" s="238"/>
      <c r="S749" s="238"/>
      <c r="T749" s="23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0" t="s">
        <v>147</v>
      </c>
      <c r="AU749" s="240" t="s">
        <v>145</v>
      </c>
      <c r="AV749" s="14" t="s">
        <v>145</v>
      </c>
      <c r="AW749" s="14" t="s">
        <v>33</v>
      </c>
      <c r="AX749" s="14" t="s">
        <v>71</v>
      </c>
      <c r="AY749" s="240" t="s">
        <v>137</v>
      </c>
    </row>
    <row r="750" s="15" customFormat="1">
      <c r="A750" s="15"/>
      <c r="B750" s="241"/>
      <c r="C750" s="242"/>
      <c r="D750" s="221" t="s">
        <v>147</v>
      </c>
      <c r="E750" s="243" t="s">
        <v>19</v>
      </c>
      <c r="F750" s="244" t="s">
        <v>188</v>
      </c>
      <c r="G750" s="242"/>
      <c r="H750" s="245">
        <v>24.440000000000001</v>
      </c>
      <c r="I750" s="246"/>
      <c r="J750" s="242"/>
      <c r="K750" s="242"/>
      <c r="L750" s="247"/>
      <c r="M750" s="248"/>
      <c r="N750" s="249"/>
      <c r="O750" s="249"/>
      <c r="P750" s="249"/>
      <c r="Q750" s="249"/>
      <c r="R750" s="249"/>
      <c r="S750" s="249"/>
      <c r="T750" s="250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1" t="s">
        <v>147</v>
      </c>
      <c r="AU750" s="251" t="s">
        <v>145</v>
      </c>
      <c r="AV750" s="15" t="s">
        <v>144</v>
      </c>
      <c r="AW750" s="15" t="s">
        <v>33</v>
      </c>
      <c r="AX750" s="15" t="s">
        <v>79</v>
      </c>
      <c r="AY750" s="251" t="s">
        <v>137</v>
      </c>
    </row>
    <row r="751" s="2" customFormat="1" ht="44.25" customHeight="1">
      <c r="A751" s="40"/>
      <c r="B751" s="41"/>
      <c r="C751" s="206" t="s">
        <v>1019</v>
      </c>
      <c r="D751" s="206" t="s">
        <v>139</v>
      </c>
      <c r="E751" s="207" t="s">
        <v>1020</v>
      </c>
      <c r="F751" s="208" t="s">
        <v>1021</v>
      </c>
      <c r="G751" s="209" t="s">
        <v>334</v>
      </c>
      <c r="H751" s="210">
        <v>24.440000000000001</v>
      </c>
      <c r="I751" s="211"/>
      <c r="J751" s="212">
        <f>ROUND(I751*H751,2)</f>
        <v>0</v>
      </c>
      <c r="K751" s="208" t="s">
        <v>143</v>
      </c>
      <c r="L751" s="46"/>
      <c r="M751" s="213" t="s">
        <v>19</v>
      </c>
      <c r="N751" s="214" t="s">
        <v>43</v>
      </c>
      <c r="O751" s="86"/>
      <c r="P751" s="215">
        <f>O751*H751</f>
        <v>0</v>
      </c>
      <c r="Q751" s="215">
        <v>0.0010200000000000001</v>
      </c>
      <c r="R751" s="215">
        <f>Q751*H751</f>
        <v>0.024928800000000004</v>
      </c>
      <c r="S751" s="215">
        <v>0</v>
      </c>
      <c r="T751" s="216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7" t="s">
        <v>229</v>
      </c>
      <c r="AT751" s="217" t="s">
        <v>139</v>
      </c>
      <c r="AU751" s="217" t="s">
        <v>145</v>
      </c>
      <c r="AY751" s="19" t="s">
        <v>137</v>
      </c>
      <c r="BE751" s="218">
        <f>IF(N751="základní",J751,0)</f>
        <v>0</v>
      </c>
      <c r="BF751" s="218">
        <f>IF(N751="snížená",J751,0)</f>
        <v>0</v>
      </c>
      <c r="BG751" s="218">
        <f>IF(N751="zákl. přenesená",J751,0)</f>
        <v>0</v>
      </c>
      <c r="BH751" s="218">
        <f>IF(N751="sníž. přenesená",J751,0)</f>
        <v>0</v>
      </c>
      <c r="BI751" s="218">
        <f>IF(N751="nulová",J751,0)</f>
        <v>0</v>
      </c>
      <c r="BJ751" s="19" t="s">
        <v>145</v>
      </c>
      <c r="BK751" s="218">
        <f>ROUND(I751*H751,2)</f>
        <v>0</v>
      </c>
      <c r="BL751" s="19" t="s">
        <v>229</v>
      </c>
      <c r="BM751" s="217" t="s">
        <v>1022</v>
      </c>
    </row>
    <row r="752" s="14" customFormat="1">
      <c r="A752" s="14"/>
      <c r="B752" s="230"/>
      <c r="C752" s="231"/>
      <c r="D752" s="221" t="s">
        <v>147</v>
      </c>
      <c r="E752" s="232" t="s">
        <v>19</v>
      </c>
      <c r="F752" s="233" t="s">
        <v>1017</v>
      </c>
      <c r="G752" s="231"/>
      <c r="H752" s="234">
        <v>12.48</v>
      </c>
      <c r="I752" s="235"/>
      <c r="J752" s="231"/>
      <c r="K752" s="231"/>
      <c r="L752" s="236"/>
      <c r="M752" s="237"/>
      <c r="N752" s="238"/>
      <c r="O752" s="238"/>
      <c r="P752" s="238"/>
      <c r="Q752" s="238"/>
      <c r="R752" s="238"/>
      <c r="S752" s="238"/>
      <c r="T752" s="23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0" t="s">
        <v>147</v>
      </c>
      <c r="AU752" s="240" t="s">
        <v>145</v>
      </c>
      <c r="AV752" s="14" t="s">
        <v>145</v>
      </c>
      <c r="AW752" s="14" t="s">
        <v>33</v>
      </c>
      <c r="AX752" s="14" t="s">
        <v>71</v>
      </c>
      <c r="AY752" s="240" t="s">
        <v>137</v>
      </c>
    </row>
    <row r="753" s="14" customFormat="1">
      <c r="A753" s="14"/>
      <c r="B753" s="230"/>
      <c r="C753" s="231"/>
      <c r="D753" s="221" t="s">
        <v>147</v>
      </c>
      <c r="E753" s="232" t="s">
        <v>19</v>
      </c>
      <c r="F753" s="233" t="s">
        <v>1018</v>
      </c>
      <c r="G753" s="231"/>
      <c r="H753" s="234">
        <v>11.960000000000001</v>
      </c>
      <c r="I753" s="235"/>
      <c r="J753" s="231"/>
      <c r="K753" s="231"/>
      <c r="L753" s="236"/>
      <c r="M753" s="237"/>
      <c r="N753" s="238"/>
      <c r="O753" s="238"/>
      <c r="P753" s="238"/>
      <c r="Q753" s="238"/>
      <c r="R753" s="238"/>
      <c r="S753" s="238"/>
      <c r="T753" s="23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0" t="s">
        <v>147</v>
      </c>
      <c r="AU753" s="240" t="s">
        <v>145</v>
      </c>
      <c r="AV753" s="14" t="s">
        <v>145</v>
      </c>
      <c r="AW753" s="14" t="s">
        <v>33</v>
      </c>
      <c r="AX753" s="14" t="s">
        <v>71</v>
      </c>
      <c r="AY753" s="240" t="s">
        <v>137</v>
      </c>
    </row>
    <row r="754" s="15" customFormat="1">
      <c r="A754" s="15"/>
      <c r="B754" s="241"/>
      <c r="C754" s="242"/>
      <c r="D754" s="221" t="s">
        <v>147</v>
      </c>
      <c r="E754" s="243" t="s">
        <v>19</v>
      </c>
      <c r="F754" s="244" t="s">
        <v>188</v>
      </c>
      <c r="G754" s="242"/>
      <c r="H754" s="245">
        <v>24.440000000000001</v>
      </c>
      <c r="I754" s="246"/>
      <c r="J754" s="242"/>
      <c r="K754" s="242"/>
      <c r="L754" s="247"/>
      <c r="M754" s="248"/>
      <c r="N754" s="249"/>
      <c r="O754" s="249"/>
      <c r="P754" s="249"/>
      <c r="Q754" s="249"/>
      <c r="R754" s="249"/>
      <c r="S754" s="249"/>
      <c r="T754" s="250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1" t="s">
        <v>147</v>
      </c>
      <c r="AU754" s="251" t="s">
        <v>145</v>
      </c>
      <c r="AV754" s="15" t="s">
        <v>144</v>
      </c>
      <c r="AW754" s="15" t="s">
        <v>33</v>
      </c>
      <c r="AX754" s="15" t="s">
        <v>79</v>
      </c>
      <c r="AY754" s="251" t="s">
        <v>137</v>
      </c>
    </row>
    <row r="755" s="2" customFormat="1">
      <c r="A755" s="40"/>
      <c r="B755" s="41"/>
      <c r="C755" s="206" t="s">
        <v>1023</v>
      </c>
      <c r="D755" s="206" t="s">
        <v>139</v>
      </c>
      <c r="E755" s="207" t="s">
        <v>1024</v>
      </c>
      <c r="F755" s="208" t="s">
        <v>1025</v>
      </c>
      <c r="G755" s="209" t="s">
        <v>142</v>
      </c>
      <c r="H755" s="210">
        <v>114.14</v>
      </c>
      <c r="I755" s="211"/>
      <c r="J755" s="212">
        <f>ROUND(I755*H755,2)</f>
        <v>0</v>
      </c>
      <c r="K755" s="208" t="s">
        <v>143</v>
      </c>
      <c r="L755" s="46"/>
      <c r="M755" s="213" t="s">
        <v>19</v>
      </c>
      <c r="N755" s="214" t="s">
        <v>43</v>
      </c>
      <c r="O755" s="86"/>
      <c r="P755" s="215">
        <f>O755*H755</f>
        <v>0</v>
      </c>
      <c r="Q755" s="215">
        <v>0.00694</v>
      </c>
      <c r="R755" s="215">
        <f>Q755*H755</f>
        <v>0.79213160000000005</v>
      </c>
      <c r="S755" s="215">
        <v>0</v>
      </c>
      <c r="T755" s="216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7" t="s">
        <v>229</v>
      </c>
      <c r="AT755" s="217" t="s">
        <v>139</v>
      </c>
      <c r="AU755" s="217" t="s">
        <v>145</v>
      </c>
      <c r="AY755" s="19" t="s">
        <v>137</v>
      </c>
      <c r="BE755" s="218">
        <f>IF(N755="základní",J755,0)</f>
        <v>0</v>
      </c>
      <c r="BF755" s="218">
        <f>IF(N755="snížená",J755,0)</f>
        <v>0</v>
      </c>
      <c r="BG755" s="218">
        <f>IF(N755="zákl. přenesená",J755,0)</f>
        <v>0</v>
      </c>
      <c r="BH755" s="218">
        <f>IF(N755="sníž. přenesená",J755,0)</f>
        <v>0</v>
      </c>
      <c r="BI755" s="218">
        <f>IF(N755="nulová",J755,0)</f>
        <v>0</v>
      </c>
      <c r="BJ755" s="19" t="s">
        <v>145</v>
      </c>
      <c r="BK755" s="218">
        <f>ROUND(I755*H755,2)</f>
        <v>0</v>
      </c>
      <c r="BL755" s="19" t="s">
        <v>229</v>
      </c>
      <c r="BM755" s="217" t="s">
        <v>1026</v>
      </c>
    </row>
    <row r="756" s="14" customFormat="1">
      <c r="A756" s="14"/>
      <c r="B756" s="230"/>
      <c r="C756" s="231"/>
      <c r="D756" s="221" t="s">
        <v>147</v>
      </c>
      <c r="E756" s="232" t="s">
        <v>19</v>
      </c>
      <c r="F756" s="233" t="s">
        <v>1027</v>
      </c>
      <c r="G756" s="231"/>
      <c r="H756" s="234">
        <v>101.92</v>
      </c>
      <c r="I756" s="235"/>
      <c r="J756" s="231"/>
      <c r="K756" s="231"/>
      <c r="L756" s="236"/>
      <c r="M756" s="237"/>
      <c r="N756" s="238"/>
      <c r="O756" s="238"/>
      <c r="P756" s="238"/>
      <c r="Q756" s="238"/>
      <c r="R756" s="238"/>
      <c r="S756" s="238"/>
      <c r="T756" s="23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0" t="s">
        <v>147</v>
      </c>
      <c r="AU756" s="240" t="s">
        <v>145</v>
      </c>
      <c r="AV756" s="14" t="s">
        <v>145</v>
      </c>
      <c r="AW756" s="14" t="s">
        <v>33</v>
      </c>
      <c r="AX756" s="14" t="s">
        <v>71</v>
      </c>
      <c r="AY756" s="240" t="s">
        <v>137</v>
      </c>
    </row>
    <row r="757" s="14" customFormat="1">
      <c r="A757" s="14"/>
      <c r="B757" s="230"/>
      <c r="C757" s="231"/>
      <c r="D757" s="221" t="s">
        <v>147</v>
      </c>
      <c r="E757" s="232" t="s">
        <v>19</v>
      </c>
      <c r="F757" s="233" t="s">
        <v>1028</v>
      </c>
      <c r="G757" s="231"/>
      <c r="H757" s="234">
        <v>6.1100000000000003</v>
      </c>
      <c r="I757" s="235"/>
      <c r="J757" s="231"/>
      <c r="K757" s="231"/>
      <c r="L757" s="236"/>
      <c r="M757" s="237"/>
      <c r="N757" s="238"/>
      <c r="O757" s="238"/>
      <c r="P757" s="238"/>
      <c r="Q757" s="238"/>
      <c r="R757" s="238"/>
      <c r="S757" s="238"/>
      <c r="T757" s="23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0" t="s">
        <v>147</v>
      </c>
      <c r="AU757" s="240" t="s">
        <v>145</v>
      </c>
      <c r="AV757" s="14" t="s">
        <v>145</v>
      </c>
      <c r="AW757" s="14" t="s">
        <v>33</v>
      </c>
      <c r="AX757" s="14" t="s">
        <v>71</v>
      </c>
      <c r="AY757" s="240" t="s">
        <v>137</v>
      </c>
    </row>
    <row r="758" s="14" customFormat="1">
      <c r="A758" s="14"/>
      <c r="B758" s="230"/>
      <c r="C758" s="231"/>
      <c r="D758" s="221" t="s">
        <v>147</v>
      </c>
      <c r="E758" s="232" t="s">
        <v>19</v>
      </c>
      <c r="F758" s="233" t="s">
        <v>1028</v>
      </c>
      <c r="G758" s="231"/>
      <c r="H758" s="234">
        <v>6.1100000000000003</v>
      </c>
      <c r="I758" s="235"/>
      <c r="J758" s="231"/>
      <c r="K758" s="231"/>
      <c r="L758" s="236"/>
      <c r="M758" s="237"/>
      <c r="N758" s="238"/>
      <c r="O758" s="238"/>
      <c r="P758" s="238"/>
      <c r="Q758" s="238"/>
      <c r="R758" s="238"/>
      <c r="S758" s="238"/>
      <c r="T758" s="23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0" t="s">
        <v>147</v>
      </c>
      <c r="AU758" s="240" t="s">
        <v>145</v>
      </c>
      <c r="AV758" s="14" t="s">
        <v>145</v>
      </c>
      <c r="AW758" s="14" t="s">
        <v>33</v>
      </c>
      <c r="AX758" s="14" t="s">
        <v>71</v>
      </c>
      <c r="AY758" s="240" t="s">
        <v>137</v>
      </c>
    </row>
    <row r="759" s="15" customFormat="1">
      <c r="A759" s="15"/>
      <c r="B759" s="241"/>
      <c r="C759" s="242"/>
      <c r="D759" s="221" t="s">
        <v>147</v>
      </c>
      <c r="E759" s="243" t="s">
        <v>19</v>
      </c>
      <c r="F759" s="244" t="s">
        <v>188</v>
      </c>
      <c r="G759" s="242"/>
      <c r="H759" s="245">
        <v>114.14</v>
      </c>
      <c r="I759" s="246"/>
      <c r="J759" s="242"/>
      <c r="K759" s="242"/>
      <c r="L759" s="247"/>
      <c r="M759" s="248"/>
      <c r="N759" s="249"/>
      <c r="O759" s="249"/>
      <c r="P759" s="249"/>
      <c r="Q759" s="249"/>
      <c r="R759" s="249"/>
      <c r="S759" s="249"/>
      <c r="T759" s="250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51" t="s">
        <v>147</v>
      </c>
      <c r="AU759" s="251" t="s">
        <v>145</v>
      </c>
      <c r="AV759" s="15" t="s">
        <v>144</v>
      </c>
      <c r="AW759" s="15" t="s">
        <v>33</v>
      </c>
      <c r="AX759" s="15" t="s">
        <v>79</v>
      </c>
      <c r="AY759" s="251" t="s">
        <v>137</v>
      </c>
    </row>
    <row r="760" s="2" customFormat="1">
      <c r="A760" s="40"/>
      <c r="B760" s="41"/>
      <c r="C760" s="252" t="s">
        <v>1029</v>
      </c>
      <c r="D760" s="252" t="s">
        <v>208</v>
      </c>
      <c r="E760" s="253" t="s">
        <v>1030</v>
      </c>
      <c r="F760" s="254" t="s">
        <v>1031</v>
      </c>
      <c r="G760" s="255" t="s">
        <v>142</v>
      </c>
      <c r="H760" s="256">
        <v>125.554</v>
      </c>
      <c r="I760" s="257"/>
      <c r="J760" s="258">
        <f>ROUND(I760*H760,2)</f>
        <v>0</v>
      </c>
      <c r="K760" s="254" t="s">
        <v>143</v>
      </c>
      <c r="L760" s="259"/>
      <c r="M760" s="260" t="s">
        <v>19</v>
      </c>
      <c r="N760" s="261" t="s">
        <v>43</v>
      </c>
      <c r="O760" s="86"/>
      <c r="P760" s="215">
        <f>O760*H760</f>
        <v>0</v>
      </c>
      <c r="Q760" s="215">
        <v>0.019199999999999998</v>
      </c>
      <c r="R760" s="215">
        <f>Q760*H760</f>
        <v>2.4106367999999998</v>
      </c>
      <c r="S760" s="215">
        <v>0</v>
      </c>
      <c r="T760" s="216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17" t="s">
        <v>347</v>
      </c>
      <c r="AT760" s="217" t="s">
        <v>208</v>
      </c>
      <c r="AU760" s="217" t="s">
        <v>145</v>
      </c>
      <c r="AY760" s="19" t="s">
        <v>137</v>
      </c>
      <c r="BE760" s="218">
        <f>IF(N760="základní",J760,0)</f>
        <v>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19" t="s">
        <v>145</v>
      </c>
      <c r="BK760" s="218">
        <f>ROUND(I760*H760,2)</f>
        <v>0</v>
      </c>
      <c r="BL760" s="19" t="s">
        <v>229</v>
      </c>
      <c r="BM760" s="217" t="s">
        <v>1032</v>
      </c>
    </row>
    <row r="761" s="14" customFormat="1">
      <c r="A761" s="14"/>
      <c r="B761" s="230"/>
      <c r="C761" s="231"/>
      <c r="D761" s="221" t="s">
        <v>147</v>
      </c>
      <c r="E761" s="231"/>
      <c r="F761" s="233" t="s">
        <v>1033</v>
      </c>
      <c r="G761" s="231"/>
      <c r="H761" s="234">
        <v>125.554</v>
      </c>
      <c r="I761" s="235"/>
      <c r="J761" s="231"/>
      <c r="K761" s="231"/>
      <c r="L761" s="236"/>
      <c r="M761" s="237"/>
      <c r="N761" s="238"/>
      <c r="O761" s="238"/>
      <c r="P761" s="238"/>
      <c r="Q761" s="238"/>
      <c r="R761" s="238"/>
      <c r="S761" s="238"/>
      <c r="T761" s="23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0" t="s">
        <v>147</v>
      </c>
      <c r="AU761" s="240" t="s">
        <v>145</v>
      </c>
      <c r="AV761" s="14" t="s">
        <v>145</v>
      </c>
      <c r="AW761" s="14" t="s">
        <v>4</v>
      </c>
      <c r="AX761" s="14" t="s">
        <v>79</v>
      </c>
      <c r="AY761" s="240" t="s">
        <v>137</v>
      </c>
    </row>
    <row r="762" s="2" customFormat="1">
      <c r="A762" s="40"/>
      <c r="B762" s="41"/>
      <c r="C762" s="206" t="s">
        <v>1034</v>
      </c>
      <c r="D762" s="206" t="s">
        <v>139</v>
      </c>
      <c r="E762" s="207" t="s">
        <v>1035</v>
      </c>
      <c r="F762" s="208" t="s">
        <v>1036</v>
      </c>
      <c r="G762" s="209" t="s">
        <v>142</v>
      </c>
      <c r="H762" s="210">
        <v>58.32</v>
      </c>
      <c r="I762" s="211"/>
      <c r="J762" s="212">
        <f>ROUND(I762*H762,2)</f>
        <v>0</v>
      </c>
      <c r="K762" s="208" t="s">
        <v>143</v>
      </c>
      <c r="L762" s="46"/>
      <c r="M762" s="213" t="s">
        <v>19</v>
      </c>
      <c r="N762" s="214" t="s">
        <v>43</v>
      </c>
      <c r="O762" s="86"/>
      <c r="P762" s="215">
        <f>O762*H762</f>
        <v>0</v>
      </c>
      <c r="Q762" s="215">
        <v>0.0043090000000000003</v>
      </c>
      <c r="R762" s="215">
        <f>Q762*H762</f>
        <v>0.25130088</v>
      </c>
      <c r="S762" s="215">
        <v>0</v>
      </c>
      <c r="T762" s="216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17" t="s">
        <v>229</v>
      </c>
      <c r="AT762" s="217" t="s">
        <v>139</v>
      </c>
      <c r="AU762" s="217" t="s">
        <v>145</v>
      </c>
      <c r="AY762" s="19" t="s">
        <v>137</v>
      </c>
      <c r="BE762" s="218">
        <f>IF(N762="základní",J762,0)</f>
        <v>0</v>
      </c>
      <c r="BF762" s="218">
        <f>IF(N762="snížená",J762,0)</f>
        <v>0</v>
      </c>
      <c r="BG762" s="218">
        <f>IF(N762="zákl. přenesená",J762,0)</f>
        <v>0</v>
      </c>
      <c r="BH762" s="218">
        <f>IF(N762="sníž. přenesená",J762,0)</f>
        <v>0</v>
      </c>
      <c r="BI762" s="218">
        <f>IF(N762="nulová",J762,0)</f>
        <v>0</v>
      </c>
      <c r="BJ762" s="19" t="s">
        <v>145</v>
      </c>
      <c r="BK762" s="218">
        <f>ROUND(I762*H762,2)</f>
        <v>0</v>
      </c>
      <c r="BL762" s="19" t="s">
        <v>229</v>
      </c>
      <c r="BM762" s="217" t="s">
        <v>1037</v>
      </c>
    </row>
    <row r="763" s="13" customFormat="1">
      <c r="A763" s="13"/>
      <c r="B763" s="219"/>
      <c r="C763" s="220"/>
      <c r="D763" s="221" t="s">
        <v>147</v>
      </c>
      <c r="E763" s="222" t="s">
        <v>19</v>
      </c>
      <c r="F763" s="223" t="s">
        <v>488</v>
      </c>
      <c r="G763" s="220"/>
      <c r="H763" s="222" t="s">
        <v>19</v>
      </c>
      <c r="I763" s="224"/>
      <c r="J763" s="220"/>
      <c r="K763" s="220"/>
      <c r="L763" s="225"/>
      <c r="M763" s="226"/>
      <c r="N763" s="227"/>
      <c r="O763" s="227"/>
      <c r="P763" s="227"/>
      <c r="Q763" s="227"/>
      <c r="R763" s="227"/>
      <c r="S763" s="227"/>
      <c r="T763" s="22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29" t="s">
        <v>147</v>
      </c>
      <c r="AU763" s="229" t="s">
        <v>145</v>
      </c>
      <c r="AV763" s="13" t="s">
        <v>79</v>
      </c>
      <c r="AW763" s="13" t="s">
        <v>33</v>
      </c>
      <c r="AX763" s="13" t="s">
        <v>71</v>
      </c>
      <c r="AY763" s="229" t="s">
        <v>137</v>
      </c>
    </row>
    <row r="764" s="14" customFormat="1">
      <c r="A764" s="14"/>
      <c r="B764" s="230"/>
      <c r="C764" s="231"/>
      <c r="D764" s="221" t="s">
        <v>147</v>
      </c>
      <c r="E764" s="232" t="s">
        <v>19</v>
      </c>
      <c r="F764" s="233" t="s">
        <v>489</v>
      </c>
      <c r="G764" s="231"/>
      <c r="H764" s="234">
        <v>58.32</v>
      </c>
      <c r="I764" s="235"/>
      <c r="J764" s="231"/>
      <c r="K764" s="231"/>
      <c r="L764" s="236"/>
      <c r="M764" s="237"/>
      <c r="N764" s="238"/>
      <c r="O764" s="238"/>
      <c r="P764" s="238"/>
      <c r="Q764" s="238"/>
      <c r="R764" s="238"/>
      <c r="S764" s="238"/>
      <c r="T764" s="23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0" t="s">
        <v>147</v>
      </c>
      <c r="AU764" s="240" t="s">
        <v>145</v>
      </c>
      <c r="AV764" s="14" t="s">
        <v>145</v>
      </c>
      <c r="AW764" s="14" t="s">
        <v>33</v>
      </c>
      <c r="AX764" s="14" t="s">
        <v>79</v>
      </c>
      <c r="AY764" s="240" t="s">
        <v>137</v>
      </c>
    </row>
    <row r="765" s="2" customFormat="1">
      <c r="A765" s="40"/>
      <c r="B765" s="41"/>
      <c r="C765" s="206" t="s">
        <v>1038</v>
      </c>
      <c r="D765" s="206" t="s">
        <v>139</v>
      </c>
      <c r="E765" s="207" t="s">
        <v>1039</v>
      </c>
      <c r="F765" s="208" t="s">
        <v>1040</v>
      </c>
      <c r="G765" s="209" t="s">
        <v>580</v>
      </c>
      <c r="H765" s="210">
        <v>4.1360000000000001</v>
      </c>
      <c r="I765" s="211"/>
      <c r="J765" s="212">
        <f>ROUND(I765*H765,2)</f>
        <v>0</v>
      </c>
      <c r="K765" s="208" t="s">
        <v>143</v>
      </c>
      <c r="L765" s="46"/>
      <c r="M765" s="213" t="s">
        <v>19</v>
      </c>
      <c r="N765" s="214" t="s">
        <v>43</v>
      </c>
      <c r="O765" s="86"/>
      <c r="P765" s="215">
        <f>O765*H765</f>
        <v>0</v>
      </c>
      <c r="Q765" s="215">
        <v>0</v>
      </c>
      <c r="R765" s="215">
        <f>Q765*H765</f>
        <v>0</v>
      </c>
      <c r="S765" s="215">
        <v>0</v>
      </c>
      <c r="T765" s="216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17" t="s">
        <v>229</v>
      </c>
      <c r="AT765" s="217" t="s">
        <v>139</v>
      </c>
      <c r="AU765" s="217" t="s">
        <v>145</v>
      </c>
      <c r="AY765" s="19" t="s">
        <v>137</v>
      </c>
      <c r="BE765" s="218">
        <f>IF(N765="základní",J765,0)</f>
        <v>0</v>
      </c>
      <c r="BF765" s="218">
        <f>IF(N765="snížená",J765,0)</f>
        <v>0</v>
      </c>
      <c r="BG765" s="218">
        <f>IF(N765="zákl. přenesená",J765,0)</f>
        <v>0</v>
      </c>
      <c r="BH765" s="218">
        <f>IF(N765="sníž. přenesená",J765,0)</f>
        <v>0</v>
      </c>
      <c r="BI765" s="218">
        <f>IF(N765="nulová",J765,0)</f>
        <v>0</v>
      </c>
      <c r="BJ765" s="19" t="s">
        <v>145</v>
      </c>
      <c r="BK765" s="218">
        <f>ROUND(I765*H765,2)</f>
        <v>0</v>
      </c>
      <c r="BL765" s="19" t="s">
        <v>229</v>
      </c>
      <c r="BM765" s="217" t="s">
        <v>1041</v>
      </c>
    </row>
    <row r="766" s="12" customFormat="1" ht="22.8" customHeight="1">
      <c r="A766" s="12"/>
      <c r="B766" s="190"/>
      <c r="C766" s="191"/>
      <c r="D766" s="192" t="s">
        <v>70</v>
      </c>
      <c r="E766" s="204" t="s">
        <v>1042</v>
      </c>
      <c r="F766" s="204" t="s">
        <v>1043</v>
      </c>
      <c r="G766" s="191"/>
      <c r="H766" s="191"/>
      <c r="I766" s="194"/>
      <c r="J766" s="205">
        <f>BK766</f>
        <v>0</v>
      </c>
      <c r="K766" s="191"/>
      <c r="L766" s="196"/>
      <c r="M766" s="197"/>
      <c r="N766" s="198"/>
      <c r="O766" s="198"/>
      <c r="P766" s="199">
        <f>SUM(P767:P775)</f>
        <v>0</v>
      </c>
      <c r="Q766" s="198"/>
      <c r="R766" s="199">
        <f>SUM(R767:R775)</f>
        <v>0</v>
      </c>
      <c r="S766" s="198"/>
      <c r="T766" s="200">
        <f>SUM(T767:T775)</f>
        <v>0.15972000000000003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01" t="s">
        <v>145</v>
      </c>
      <c r="AT766" s="202" t="s">
        <v>70</v>
      </c>
      <c r="AU766" s="202" t="s">
        <v>79</v>
      </c>
      <c r="AY766" s="201" t="s">
        <v>137</v>
      </c>
      <c r="BK766" s="203">
        <f>SUM(BK767:BK775)</f>
        <v>0</v>
      </c>
    </row>
    <row r="767" s="2" customFormat="1">
      <c r="A767" s="40"/>
      <c r="B767" s="41"/>
      <c r="C767" s="206" t="s">
        <v>1044</v>
      </c>
      <c r="D767" s="206" t="s">
        <v>139</v>
      </c>
      <c r="E767" s="207" t="s">
        <v>1045</v>
      </c>
      <c r="F767" s="208" t="s">
        <v>1046</v>
      </c>
      <c r="G767" s="209" t="s">
        <v>142</v>
      </c>
      <c r="H767" s="210">
        <v>28.800000000000001</v>
      </c>
      <c r="I767" s="211"/>
      <c r="J767" s="212">
        <f>ROUND(I767*H767,2)</f>
        <v>0</v>
      </c>
      <c r="K767" s="208" t="s">
        <v>143</v>
      </c>
      <c r="L767" s="46"/>
      <c r="M767" s="213" t="s">
        <v>19</v>
      </c>
      <c r="N767" s="214" t="s">
        <v>43</v>
      </c>
      <c r="O767" s="86"/>
      <c r="P767" s="215">
        <f>O767*H767</f>
        <v>0</v>
      </c>
      <c r="Q767" s="215">
        <v>0</v>
      </c>
      <c r="R767" s="215">
        <f>Q767*H767</f>
        <v>0</v>
      </c>
      <c r="S767" s="215">
        <v>0.0030000000000000001</v>
      </c>
      <c r="T767" s="216">
        <f>S767*H767</f>
        <v>0.086400000000000005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17" t="s">
        <v>229</v>
      </c>
      <c r="AT767" s="217" t="s">
        <v>139</v>
      </c>
      <c r="AU767" s="217" t="s">
        <v>145</v>
      </c>
      <c r="AY767" s="19" t="s">
        <v>137</v>
      </c>
      <c r="BE767" s="218">
        <f>IF(N767="základní",J767,0)</f>
        <v>0</v>
      </c>
      <c r="BF767" s="218">
        <f>IF(N767="snížená",J767,0)</f>
        <v>0</v>
      </c>
      <c r="BG767" s="218">
        <f>IF(N767="zákl. přenesená",J767,0)</f>
        <v>0</v>
      </c>
      <c r="BH767" s="218">
        <f>IF(N767="sníž. přenesená",J767,0)</f>
        <v>0</v>
      </c>
      <c r="BI767" s="218">
        <f>IF(N767="nulová",J767,0)</f>
        <v>0</v>
      </c>
      <c r="BJ767" s="19" t="s">
        <v>145</v>
      </c>
      <c r="BK767" s="218">
        <f>ROUND(I767*H767,2)</f>
        <v>0</v>
      </c>
      <c r="BL767" s="19" t="s">
        <v>229</v>
      </c>
      <c r="BM767" s="217" t="s">
        <v>1047</v>
      </c>
    </row>
    <row r="768" s="13" customFormat="1">
      <c r="A768" s="13"/>
      <c r="B768" s="219"/>
      <c r="C768" s="220"/>
      <c r="D768" s="221" t="s">
        <v>147</v>
      </c>
      <c r="E768" s="222" t="s">
        <v>19</v>
      </c>
      <c r="F768" s="223" t="s">
        <v>569</v>
      </c>
      <c r="G768" s="220"/>
      <c r="H768" s="222" t="s">
        <v>19</v>
      </c>
      <c r="I768" s="224"/>
      <c r="J768" s="220"/>
      <c r="K768" s="220"/>
      <c r="L768" s="225"/>
      <c r="M768" s="226"/>
      <c r="N768" s="227"/>
      <c r="O768" s="227"/>
      <c r="P768" s="227"/>
      <c r="Q768" s="227"/>
      <c r="R768" s="227"/>
      <c r="S768" s="227"/>
      <c r="T768" s="22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29" t="s">
        <v>147</v>
      </c>
      <c r="AU768" s="229" t="s">
        <v>145</v>
      </c>
      <c r="AV768" s="13" t="s">
        <v>79</v>
      </c>
      <c r="AW768" s="13" t="s">
        <v>33</v>
      </c>
      <c r="AX768" s="13" t="s">
        <v>71</v>
      </c>
      <c r="AY768" s="229" t="s">
        <v>137</v>
      </c>
    </row>
    <row r="769" s="14" customFormat="1">
      <c r="A769" s="14"/>
      <c r="B769" s="230"/>
      <c r="C769" s="231"/>
      <c r="D769" s="221" t="s">
        <v>147</v>
      </c>
      <c r="E769" s="232" t="s">
        <v>19</v>
      </c>
      <c r="F769" s="233" t="s">
        <v>1048</v>
      </c>
      <c r="G769" s="231"/>
      <c r="H769" s="234">
        <v>20.800000000000001</v>
      </c>
      <c r="I769" s="235"/>
      <c r="J769" s="231"/>
      <c r="K769" s="231"/>
      <c r="L769" s="236"/>
      <c r="M769" s="237"/>
      <c r="N769" s="238"/>
      <c r="O769" s="238"/>
      <c r="P769" s="238"/>
      <c r="Q769" s="238"/>
      <c r="R769" s="238"/>
      <c r="S769" s="238"/>
      <c r="T769" s="23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0" t="s">
        <v>147</v>
      </c>
      <c r="AU769" s="240" t="s">
        <v>145</v>
      </c>
      <c r="AV769" s="14" t="s">
        <v>145</v>
      </c>
      <c r="AW769" s="14" t="s">
        <v>33</v>
      </c>
      <c r="AX769" s="14" t="s">
        <v>71</v>
      </c>
      <c r="AY769" s="240" t="s">
        <v>137</v>
      </c>
    </row>
    <row r="770" s="14" customFormat="1">
      <c r="A770" s="14"/>
      <c r="B770" s="230"/>
      <c r="C770" s="231"/>
      <c r="D770" s="221" t="s">
        <v>147</v>
      </c>
      <c r="E770" s="232" t="s">
        <v>19</v>
      </c>
      <c r="F770" s="233" t="s">
        <v>1049</v>
      </c>
      <c r="G770" s="231"/>
      <c r="H770" s="234">
        <v>8</v>
      </c>
      <c r="I770" s="235"/>
      <c r="J770" s="231"/>
      <c r="K770" s="231"/>
      <c r="L770" s="236"/>
      <c r="M770" s="237"/>
      <c r="N770" s="238"/>
      <c r="O770" s="238"/>
      <c r="P770" s="238"/>
      <c r="Q770" s="238"/>
      <c r="R770" s="238"/>
      <c r="S770" s="238"/>
      <c r="T770" s="23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0" t="s">
        <v>147</v>
      </c>
      <c r="AU770" s="240" t="s">
        <v>145</v>
      </c>
      <c r="AV770" s="14" t="s">
        <v>145</v>
      </c>
      <c r="AW770" s="14" t="s">
        <v>33</v>
      </c>
      <c r="AX770" s="14" t="s">
        <v>71</v>
      </c>
      <c r="AY770" s="240" t="s">
        <v>137</v>
      </c>
    </row>
    <row r="771" s="15" customFormat="1">
      <c r="A771" s="15"/>
      <c r="B771" s="241"/>
      <c r="C771" s="242"/>
      <c r="D771" s="221" t="s">
        <v>147</v>
      </c>
      <c r="E771" s="243" t="s">
        <v>19</v>
      </c>
      <c r="F771" s="244" t="s">
        <v>188</v>
      </c>
      <c r="G771" s="242"/>
      <c r="H771" s="245">
        <v>28.800000000000001</v>
      </c>
      <c r="I771" s="246"/>
      <c r="J771" s="242"/>
      <c r="K771" s="242"/>
      <c r="L771" s="247"/>
      <c r="M771" s="248"/>
      <c r="N771" s="249"/>
      <c r="O771" s="249"/>
      <c r="P771" s="249"/>
      <c r="Q771" s="249"/>
      <c r="R771" s="249"/>
      <c r="S771" s="249"/>
      <c r="T771" s="250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51" t="s">
        <v>147</v>
      </c>
      <c r="AU771" s="251" t="s">
        <v>145</v>
      </c>
      <c r="AV771" s="15" t="s">
        <v>144</v>
      </c>
      <c r="AW771" s="15" t="s">
        <v>33</v>
      </c>
      <c r="AX771" s="15" t="s">
        <v>79</v>
      </c>
      <c r="AY771" s="251" t="s">
        <v>137</v>
      </c>
    </row>
    <row r="772" s="2" customFormat="1">
      <c r="A772" s="40"/>
      <c r="B772" s="41"/>
      <c r="C772" s="206" t="s">
        <v>1050</v>
      </c>
      <c r="D772" s="206" t="s">
        <v>139</v>
      </c>
      <c r="E772" s="207" t="s">
        <v>1051</v>
      </c>
      <c r="F772" s="208" t="s">
        <v>1052</v>
      </c>
      <c r="G772" s="209" t="s">
        <v>334</v>
      </c>
      <c r="H772" s="210">
        <v>24.440000000000001</v>
      </c>
      <c r="I772" s="211"/>
      <c r="J772" s="212">
        <f>ROUND(I772*H772,2)</f>
        <v>0</v>
      </c>
      <c r="K772" s="208" t="s">
        <v>143</v>
      </c>
      <c r="L772" s="46"/>
      <c r="M772" s="213" t="s">
        <v>19</v>
      </c>
      <c r="N772" s="214" t="s">
        <v>43</v>
      </c>
      <c r="O772" s="86"/>
      <c r="P772" s="215">
        <f>O772*H772</f>
        <v>0</v>
      </c>
      <c r="Q772" s="215">
        <v>0</v>
      </c>
      <c r="R772" s="215">
        <f>Q772*H772</f>
        <v>0</v>
      </c>
      <c r="S772" s="215">
        <v>0.0030000000000000001</v>
      </c>
      <c r="T772" s="216">
        <f>S772*H772</f>
        <v>0.07332000000000001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17" t="s">
        <v>229</v>
      </c>
      <c r="AT772" s="217" t="s">
        <v>139</v>
      </c>
      <c r="AU772" s="217" t="s">
        <v>145</v>
      </c>
      <c r="AY772" s="19" t="s">
        <v>137</v>
      </c>
      <c r="BE772" s="218">
        <f>IF(N772="základní",J772,0)</f>
        <v>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19" t="s">
        <v>145</v>
      </c>
      <c r="BK772" s="218">
        <f>ROUND(I772*H772,2)</f>
        <v>0</v>
      </c>
      <c r="BL772" s="19" t="s">
        <v>229</v>
      </c>
      <c r="BM772" s="217" t="s">
        <v>1053</v>
      </c>
    </row>
    <row r="773" s="14" customFormat="1">
      <c r="A773" s="14"/>
      <c r="B773" s="230"/>
      <c r="C773" s="231"/>
      <c r="D773" s="221" t="s">
        <v>147</v>
      </c>
      <c r="E773" s="232" t="s">
        <v>19</v>
      </c>
      <c r="F773" s="233" t="s">
        <v>1017</v>
      </c>
      <c r="G773" s="231"/>
      <c r="H773" s="234">
        <v>12.48</v>
      </c>
      <c r="I773" s="235"/>
      <c r="J773" s="231"/>
      <c r="K773" s="231"/>
      <c r="L773" s="236"/>
      <c r="M773" s="237"/>
      <c r="N773" s="238"/>
      <c r="O773" s="238"/>
      <c r="P773" s="238"/>
      <c r="Q773" s="238"/>
      <c r="R773" s="238"/>
      <c r="S773" s="238"/>
      <c r="T773" s="23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0" t="s">
        <v>147</v>
      </c>
      <c r="AU773" s="240" t="s">
        <v>145</v>
      </c>
      <c r="AV773" s="14" t="s">
        <v>145</v>
      </c>
      <c r="AW773" s="14" t="s">
        <v>33</v>
      </c>
      <c r="AX773" s="14" t="s">
        <v>71</v>
      </c>
      <c r="AY773" s="240" t="s">
        <v>137</v>
      </c>
    </row>
    <row r="774" s="14" customFormat="1">
      <c r="A774" s="14"/>
      <c r="B774" s="230"/>
      <c r="C774" s="231"/>
      <c r="D774" s="221" t="s">
        <v>147</v>
      </c>
      <c r="E774" s="232" t="s">
        <v>19</v>
      </c>
      <c r="F774" s="233" t="s">
        <v>1018</v>
      </c>
      <c r="G774" s="231"/>
      <c r="H774" s="234">
        <v>11.960000000000001</v>
      </c>
      <c r="I774" s="235"/>
      <c r="J774" s="231"/>
      <c r="K774" s="231"/>
      <c r="L774" s="236"/>
      <c r="M774" s="237"/>
      <c r="N774" s="238"/>
      <c r="O774" s="238"/>
      <c r="P774" s="238"/>
      <c r="Q774" s="238"/>
      <c r="R774" s="238"/>
      <c r="S774" s="238"/>
      <c r="T774" s="23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0" t="s">
        <v>147</v>
      </c>
      <c r="AU774" s="240" t="s">
        <v>145</v>
      </c>
      <c r="AV774" s="14" t="s">
        <v>145</v>
      </c>
      <c r="AW774" s="14" t="s">
        <v>33</v>
      </c>
      <c r="AX774" s="14" t="s">
        <v>71</v>
      </c>
      <c r="AY774" s="240" t="s">
        <v>137</v>
      </c>
    </row>
    <row r="775" s="15" customFormat="1">
      <c r="A775" s="15"/>
      <c r="B775" s="241"/>
      <c r="C775" s="242"/>
      <c r="D775" s="221" t="s">
        <v>147</v>
      </c>
      <c r="E775" s="243" t="s">
        <v>19</v>
      </c>
      <c r="F775" s="244" t="s">
        <v>188</v>
      </c>
      <c r="G775" s="242"/>
      <c r="H775" s="245">
        <v>24.440000000000001</v>
      </c>
      <c r="I775" s="246"/>
      <c r="J775" s="242"/>
      <c r="K775" s="242"/>
      <c r="L775" s="247"/>
      <c r="M775" s="248"/>
      <c r="N775" s="249"/>
      <c r="O775" s="249"/>
      <c r="P775" s="249"/>
      <c r="Q775" s="249"/>
      <c r="R775" s="249"/>
      <c r="S775" s="249"/>
      <c r="T775" s="250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51" t="s">
        <v>147</v>
      </c>
      <c r="AU775" s="251" t="s">
        <v>145</v>
      </c>
      <c r="AV775" s="15" t="s">
        <v>144</v>
      </c>
      <c r="AW775" s="15" t="s">
        <v>33</v>
      </c>
      <c r="AX775" s="15" t="s">
        <v>79</v>
      </c>
      <c r="AY775" s="251" t="s">
        <v>137</v>
      </c>
    </row>
    <row r="776" s="12" customFormat="1" ht="22.8" customHeight="1">
      <c r="A776" s="12"/>
      <c r="B776" s="190"/>
      <c r="C776" s="191"/>
      <c r="D776" s="192" t="s">
        <v>70</v>
      </c>
      <c r="E776" s="204" t="s">
        <v>1054</v>
      </c>
      <c r="F776" s="204" t="s">
        <v>1055</v>
      </c>
      <c r="G776" s="191"/>
      <c r="H776" s="191"/>
      <c r="I776" s="194"/>
      <c r="J776" s="205">
        <f>BK776</f>
        <v>0</v>
      </c>
      <c r="K776" s="191"/>
      <c r="L776" s="196"/>
      <c r="M776" s="197"/>
      <c r="N776" s="198"/>
      <c r="O776" s="198"/>
      <c r="P776" s="199">
        <f>SUM(P777:P794)</f>
        <v>0</v>
      </c>
      <c r="Q776" s="198"/>
      <c r="R776" s="199">
        <f>SUM(R777:R794)</f>
        <v>0.24401925325000001</v>
      </c>
      <c r="S776" s="198"/>
      <c r="T776" s="200">
        <f>SUM(T777:T794)</f>
        <v>0</v>
      </c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R776" s="201" t="s">
        <v>145</v>
      </c>
      <c r="AT776" s="202" t="s">
        <v>70</v>
      </c>
      <c r="AU776" s="202" t="s">
        <v>79</v>
      </c>
      <c r="AY776" s="201" t="s">
        <v>137</v>
      </c>
      <c r="BK776" s="203">
        <f>SUM(BK777:BK794)</f>
        <v>0</v>
      </c>
    </row>
    <row r="777" s="2" customFormat="1">
      <c r="A777" s="40"/>
      <c r="B777" s="41"/>
      <c r="C777" s="206" t="s">
        <v>1056</v>
      </c>
      <c r="D777" s="206" t="s">
        <v>139</v>
      </c>
      <c r="E777" s="207" t="s">
        <v>1057</v>
      </c>
      <c r="F777" s="208" t="s">
        <v>1058</v>
      </c>
      <c r="G777" s="209" t="s">
        <v>142</v>
      </c>
      <c r="H777" s="210">
        <v>420.30000000000001</v>
      </c>
      <c r="I777" s="211"/>
      <c r="J777" s="212">
        <f>ROUND(I777*H777,2)</f>
        <v>0</v>
      </c>
      <c r="K777" s="208" t="s">
        <v>143</v>
      </c>
      <c r="L777" s="46"/>
      <c r="M777" s="213" t="s">
        <v>19</v>
      </c>
      <c r="N777" s="214" t="s">
        <v>43</v>
      </c>
      <c r="O777" s="86"/>
      <c r="P777" s="215">
        <f>O777*H777</f>
        <v>0</v>
      </c>
      <c r="Q777" s="215">
        <v>0.00021000000000000001</v>
      </c>
      <c r="R777" s="215">
        <f>Q777*H777</f>
        <v>0.088263000000000008</v>
      </c>
      <c r="S777" s="215">
        <v>0</v>
      </c>
      <c r="T777" s="216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17" t="s">
        <v>229</v>
      </c>
      <c r="AT777" s="217" t="s">
        <v>139</v>
      </c>
      <c r="AU777" s="217" t="s">
        <v>145</v>
      </c>
      <c r="AY777" s="19" t="s">
        <v>137</v>
      </c>
      <c r="BE777" s="218">
        <f>IF(N777="základní",J777,0)</f>
        <v>0</v>
      </c>
      <c r="BF777" s="218">
        <f>IF(N777="snížená",J777,0)</f>
        <v>0</v>
      </c>
      <c r="BG777" s="218">
        <f>IF(N777="zákl. přenesená",J777,0)</f>
        <v>0</v>
      </c>
      <c r="BH777" s="218">
        <f>IF(N777="sníž. přenesená",J777,0)</f>
        <v>0</v>
      </c>
      <c r="BI777" s="218">
        <f>IF(N777="nulová",J777,0)</f>
        <v>0</v>
      </c>
      <c r="BJ777" s="19" t="s">
        <v>145</v>
      </c>
      <c r="BK777" s="218">
        <f>ROUND(I777*H777,2)</f>
        <v>0</v>
      </c>
      <c r="BL777" s="19" t="s">
        <v>229</v>
      </c>
      <c r="BM777" s="217" t="s">
        <v>1059</v>
      </c>
    </row>
    <row r="778" s="13" customFormat="1">
      <c r="A778" s="13"/>
      <c r="B778" s="219"/>
      <c r="C778" s="220"/>
      <c r="D778" s="221" t="s">
        <v>147</v>
      </c>
      <c r="E778" s="222" t="s">
        <v>19</v>
      </c>
      <c r="F778" s="223" t="s">
        <v>224</v>
      </c>
      <c r="G778" s="220"/>
      <c r="H778" s="222" t="s">
        <v>19</v>
      </c>
      <c r="I778" s="224"/>
      <c r="J778" s="220"/>
      <c r="K778" s="220"/>
      <c r="L778" s="225"/>
      <c r="M778" s="226"/>
      <c r="N778" s="227"/>
      <c r="O778" s="227"/>
      <c r="P778" s="227"/>
      <c r="Q778" s="227"/>
      <c r="R778" s="227"/>
      <c r="S778" s="227"/>
      <c r="T778" s="22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29" t="s">
        <v>147</v>
      </c>
      <c r="AU778" s="229" t="s">
        <v>145</v>
      </c>
      <c r="AV778" s="13" t="s">
        <v>79</v>
      </c>
      <c r="AW778" s="13" t="s">
        <v>33</v>
      </c>
      <c r="AX778" s="13" t="s">
        <v>71</v>
      </c>
      <c r="AY778" s="229" t="s">
        <v>137</v>
      </c>
    </row>
    <row r="779" s="14" customFormat="1">
      <c r="A779" s="14"/>
      <c r="B779" s="230"/>
      <c r="C779" s="231"/>
      <c r="D779" s="221" t="s">
        <v>147</v>
      </c>
      <c r="E779" s="232" t="s">
        <v>19</v>
      </c>
      <c r="F779" s="233" t="s">
        <v>225</v>
      </c>
      <c r="G779" s="231"/>
      <c r="H779" s="234">
        <v>169.03999999999999</v>
      </c>
      <c r="I779" s="235"/>
      <c r="J779" s="231"/>
      <c r="K779" s="231"/>
      <c r="L779" s="236"/>
      <c r="M779" s="237"/>
      <c r="N779" s="238"/>
      <c r="O779" s="238"/>
      <c r="P779" s="238"/>
      <c r="Q779" s="238"/>
      <c r="R779" s="238"/>
      <c r="S779" s="238"/>
      <c r="T779" s="23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0" t="s">
        <v>147</v>
      </c>
      <c r="AU779" s="240" t="s">
        <v>145</v>
      </c>
      <c r="AV779" s="14" t="s">
        <v>145</v>
      </c>
      <c r="AW779" s="14" t="s">
        <v>33</v>
      </c>
      <c r="AX779" s="14" t="s">
        <v>71</v>
      </c>
      <c r="AY779" s="240" t="s">
        <v>137</v>
      </c>
    </row>
    <row r="780" s="13" customFormat="1">
      <c r="A780" s="13"/>
      <c r="B780" s="219"/>
      <c r="C780" s="220"/>
      <c r="D780" s="221" t="s">
        <v>147</v>
      </c>
      <c r="E780" s="222" t="s">
        <v>19</v>
      </c>
      <c r="F780" s="223" t="s">
        <v>184</v>
      </c>
      <c r="G780" s="220"/>
      <c r="H780" s="222" t="s">
        <v>19</v>
      </c>
      <c r="I780" s="224"/>
      <c r="J780" s="220"/>
      <c r="K780" s="220"/>
      <c r="L780" s="225"/>
      <c r="M780" s="226"/>
      <c r="N780" s="227"/>
      <c r="O780" s="227"/>
      <c r="P780" s="227"/>
      <c r="Q780" s="227"/>
      <c r="R780" s="227"/>
      <c r="S780" s="227"/>
      <c r="T780" s="22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29" t="s">
        <v>147</v>
      </c>
      <c r="AU780" s="229" t="s">
        <v>145</v>
      </c>
      <c r="AV780" s="13" t="s">
        <v>79</v>
      </c>
      <c r="AW780" s="13" t="s">
        <v>33</v>
      </c>
      <c r="AX780" s="13" t="s">
        <v>71</v>
      </c>
      <c r="AY780" s="229" t="s">
        <v>137</v>
      </c>
    </row>
    <row r="781" s="14" customFormat="1">
      <c r="A781" s="14"/>
      <c r="B781" s="230"/>
      <c r="C781" s="231"/>
      <c r="D781" s="221" t="s">
        <v>147</v>
      </c>
      <c r="E781" s="232" t="s">
        <v>19</v>
      </c>
      <c r="F781" s="233" t="s">
        <v>185</v>
      </c>
      <c r="G781" s="231"/>
      <c r="H781" s="234">
        <v>4.7149999999999999</v>
      </c>
      <c r="I781" s="235"/>
      <c r="J781" s="231"/>
      <c r="K781" s="231"/>
      <c r="L781" s="236"/>
      <c r="M781" s="237"/>
      <c r="N781" s="238"/>
      <c r="O781" s="238"/>
      <c r="P781" s="238"/>
      <c r="Q781" s="238"/>
      <c r="R781" s="238"/>
      <c r="S781" s="238"/>
      <c r="T781" s="23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0" t="s">
        <v>147</v>
      </c>
      <c r="AU781" s="240" t="s">
        <v>145</v>
      </c>
      <c r="AV781" s="14" t="s">
        <v>145</v>
      </c>
      <c r="AW781" s="14" t="s">
        <v>33</v>
      </c>
      <c r="AX781" s="14" t="s">
        <v>71</v>
      </c>
      <c r="AY781" s="240" t="s">
        <v>137</v>
      </c>
    </row>
    <row r="782" s="13" customFormat="1">
      <c r="A782" s="13"/>
      <c r="B782" s="219"/>
      <c r="C782" s="220"/>
      <c r="D782" s="221" t="s">
        <v>147</v>
      </c>
      <c r="E782" s="222" t="s">
        <v>19</v>
      </c>
      <c r="F782" s="223" t="s">
        <v>186</v>
      </c>
      <c r="G782" s="220"/>
      <c r="H782" s="222" t="s">
        <v>19</v>
      </c>
      <c r="I782" s="224"/>
      <c r="J782" s="220"/>
      <c r="K782" s="220"/>
      <c r="L782" s="225"/>
      <c r="M782" s="226"/>
      <c r="N782" s="227"/>
      <c r="O782" s="227"/>
      <c r="P782" s="227"/>
      <c r="Q782" s="227"/>
      <c r="R782" s="227"/>
      <c r="S782" s="227"/>
      <c r="T782" s="22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29" t="s">
        <v>147</v>
      </c>
      <c r="AU782" s="229" t="s">
        <v>145</v>
      </c>
      <c r="AV782" s="13" t="s">
        <v>79</v>
      </c>
      <c r="AW782" s="13" t="s">
        <v>33</v>
      </c>
      <c r="AX782" s="13" t="s">
        <v>71</v>
      </c>
      <c r="AY782" s="229" t="s">
        <v>137</v>
      </c>
    </row>
    <row r="783" s="14" customFormat="1">
      <c r="A783" s="14"/>
      <c r="B783" s="230"/>
      <c r="C783" s="231"/>
      <c r="D783" s="221" t="s">
        <v>147</v>
      </c>
      <c r="E783" s="232" t="s">
        <v>19</v>
      </c>
      <c r="F783" s="233" t="s">
        <v>187</v>
      </c>
      <c r="G783" s="231"/>
      <c r="H783" s="234">
        <v>4.9000000000000004</v>
      </c>
      <c r="I783" s="235"/>
      <c r="J783" s="231"/>
      <c r="K783" s="231"/>
      <c r="L783" s="236"/>
      <c r="M783" s="237"/>
      <c r="N783" s="238"/>
      <c r="O783" s="238"/>
      <c r="P783" s="238"/>
      <c r="Q783" s="238"/>
      <c r="R783" s="238"/>
      <c r="S783" s="238"/>
      <c r="T783" s="23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0" t="s">
        <v>147</v>
      </c>
      <c r="AU783" s="240" t="s">
        <v>145</v>
      </c>
      <c r="AV783" s="14" t="s">
        <v>145</v>
      </c>
      <c r="AW783" s="14" t="s">
        <v>33</v>
      </c>
      <c r="AX783" s="14" t="s">
        <v>71</v>
      </c>
      <c r="AY783" s="240" t="s">
        <v>137</v>
      </c>
    </row>
    <row r="784" s="13" customFormat="1">
      <c r="A784" s="13"/>
      <c r="B784" s="219"/>
      <c r="C784" s="220"/>
      <c r="D784" s="221" t="s">
        <v>147</v>
      </c>
      <c r="E784" s="222" t="s">
        <v>19</v>
      </c>
      <c r="F784" s="223" t="s">
        <v>233</v>
      </c>
      <c r="G784" s="220"/>
      <c r="H784" s="222" t="s">
        <v>19</v>
      </c>
      <c r="I784" s="224"/>
      <c r="J784" s="220"/>
      <c r="K784" s="220"/>
      <c r="L784" s="225"/>
      <c r="M784" s="226"/>
      <c r="N784" s="227"/>
      <c r="O784" s="227"/>
      <c r="P784" s="227"/>
      <c r="Q784" s="227"/>
      <c r="R784" s="227"/>
      <c r="S784" s="227"/>
      <c r="T784" s="22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29" t="s">
        <v>147</v>
      </c>
      <c r="AU784" s="229" t="s">
        <v>145</v>
      </c>
      <c r="AV784" s="13" t="s">
        <v>79</v>
      </c>
      <c r="AW784" s="13" t="s">
        <v>33</v>
      </c>
      <c r="AX784" s="13" t="s">
        <v>71</v>
      </c>
      <c r="AY784" s="229" t="s">
        <v>137</v>
      </c>
    </row>
    <row r="785" s="14" customFormat="1">
      <c r="A785" s="14"/>
      <c r="B785" s="230"/>
      <c r="C785" s="231"/>
      <c r="D785" s="221" t="s">
        <v>147</v>
      </c>
      <c r="E785" s="232" t="s">
        <v>19</v>
      </c>
      <c r="F785" s="233" t="s">
        <v>234</v>
      </c>
      <c r="G785" s="231"/>
      <c r="H785" s="234">
        <v>241.64500000000001</v>
      </c>
      <c r="I785" s="235"/>
      <c r="J785" s="231"/>
      <c r="K785" s="231"/>
      <c r="L785" s="236"/>
      <c r="M785" s="237"/>
      <c r="N785" s="238"/>
      <c r="O785" s="238"/>
      <c r="P785" s="238"/>
      <c r="Q785" s="238"/>
      <c r="R785" s="238"/>
      <c r="S785" s="238"/>
      <c r="T785" s="23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0" t="s">
        <v>147</v>
      </c>
      <c r="AU785" s="240" t="s">
        <v>145</v>
      </c>
      <c r="AV785" s="14" t="s">
        <v>145</v>
      </c>
      <c r="AW785" s="14" t="s">
        <v>33</v>
      </c>
      <c r="AX785" s="14" t="s">
        <v>71</v>
      </c>
      <c r="AY785" s="240" t="s">
        <v>137</v>
      </c>
    </row>
    <row r="786" s="15" customFormat="1">
      <c r="A786" s="15"/>
      <c r="B786" s="241"/>
      <c r="C786" s="242"/>
      <c r="D786" s="221" t="s">
        <v>147</v>
      </c>
      <c r="E786" s="243" t="s">
        <v>19</v>
      </c>
      <c r="F786" s="244" t="s">
        <v>188</v>
      </c>
      <c r="G786" s="242"/>
      <c r="H786" s="245">
        <v>420.30000000000001</v>
      </c>
      <c r="I786" s="246"/>
      <c r="J786" s="242"/>
      <c r="K786" s="242"/>
      <c r="L786" s="247"/>
      <c r="M786" s="248"/>
      <c r="N786" s="249"/>
      <c r="O786" s="249"/>
      <c r="P786" s="249"/>
      <c r="Q786" s="249"/>
      <c r="R786" s="249"/>
      <c r="S786" s="249"/>
      <c r="T786" s="250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51" t="s">
        <v>147</v>
      </c>
      <c r="AU786" s="251" t="s">
        <v>145</v>
      </c>
      <c r="AV786" s="15" t="s">
        <v>144</v>
      </c>
      <c r="AW786" s="15" t="s">
        <v>33</v>
      </c>
      <c r="AX786" s="15" t="s">
        <v>79</v>
      </c>
      <c r="AY786" s="251" t="s">
        <v>137</v>
      </c>
    </row>
    <row r="787" s="2" customFormat="1" ht="33" customHeight="1">
      <c r="A787" s="40"/>
      <c r="B787" s="41"/>
      <c r="C787" s="206" t="s">
        <v>1060</v>
      </c>
      <c r="D787" s="206" t="s">
        <v>139</v>
      </c>
      <c r="E787" s="207" t="s">
        <v>1061</v>
      </c>
      <c r="F787" s="208" t="s">
        <v>1062</v>
      </c>
      <c r="G787" s="209" t="s">
        <v>142</v>
      </c>
      <c r="H787" s="210">
        <v>420.30000000000001</v>
      </c>
      <c r="I787" s="211"/>
      <c r="J787" s="212">
        <f>ROUND(I787*H787,2)</f>
        <v>0</v>
      </c>
      <c r="K787" s="208" t="s">
        <v>143</v>
      </c>
      <c r="L787" s="46"/>
      <c r="M787" s="213" t="s">
        <v>19</v>
      </c>
      <c r="N787" s="214" t="s">
        <v>43</v>
      </c>
      <c r="O787" s="86"/>
      <c r="P787" s="215">
        <f>O787*H787</f>
        <v>0</v>
      </c>
      <c r="Q787" s="215">
        <v>0.00020120000000000001</v>
      </c>
      <c r="R787" s="215">
        <f>Q787*H787</f>
        <v>0.084564360000000005</v>
      </c>
      <c r="S787" s="215">
        <v>0</v>
      </c>
      <c r="T787" s="216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7" t="s">
        <v>229</v>
      </c>
      <c r="AT787" s="217" t="s">
        <v>139</v>
      </c>
      <c r="AU787" s="217" t="s">
        <v>145</v>
      </c>
      <c r="AY787" s="19" t="s">
        <v>137</v>
      </c>
      <c r="BE787" s="218">
        <f>IF(N787="základní",J787,0)</f>
        <v>0</v>
      </c>
      <c r="BF787" s="218">
        <f>IF(N787="snížená",J787,0)</f>
        <v>0</v>
      </c>
      <c r="BG787" s="218">
        <f>IF(N787="zákl. přenesená",J787,0)</f>
        <v>0</v>
      </c>
      <c r="BH787" s="218">
        <f>IF(N787="sníž. přenesená",J787,0)</f>
        <v>0</v>
      </c>
      <c r="BI787" s="218">
        <f>IF(N787="nulová",J787,0)</f>
        <v>0</v>
      </c>
      <c r="BJ787" s="19" t="s">
        <v>145</v>
      </c>
      <c r="BK787" s="218">
        <f>ROUND(I787*H787,2)</f>
        <v>0</v>
      </c>
      <c r="BL787" s="19" t="s">
        <v>229</v>
      </c>
      <c r="BM787" s="217" t="s">
        <v>1063</v>
      </c>
    </row>
    <row r="788" s="2" customFormat="1">
      <c r="A788" s="40"/>
      <c r="B788" s="41"/>
      <c r="C788" s="206" t="s">
        <v>1064</v>
      </c>
      <c r="D788" s="206" t="s">
        <v>139</v>
      </c>
      <c r="E788" s="207" t="s">
        <v>1065</v>
      </c>
      <c r="F788" s="208" t="s">
        <v>1066</v>
      </c>
      <c r="G788" s="209" t="s">
        <v>142</v>
      </c>
      <c r="H788" s="210">
        <v>469.27499999999998</v>
      </c>
      <c r="I788" s="211"/>
      <c r="J788" s="212">
        <f>ROUND(I788*H788,2)</f>
        <v>0</v>
      </c>
      <c r="K788" s="208" t="s">
        <v>143</v>
      </c>
      <c r="L788" s="46"/>
      <c r="M788" s="213" t="s">
        <v>19</v>
      </c>
      <c r="N788" s="214" t="s">
        <v>43</v>
      </c>
      <c r="O788" s="86"/>
      <c r="P788" s="215">
        <f>O788*H788</f>
        <v>0</v>
      </c>
      <c r="Q788" s="215">
        <v>1.713E-05</v>
      </c>
      <c r="R788" s="215">
        <f>Q788*H788</f>
        <v>0.008038680749999999</v>
      </c>
      <c r="S788" s="215">
        <v>0</v>
      </c>
      <c r="T788" s="216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17" t="s">
        <v>229</v>
      </c>
      <c r="AT788" s="217" t="s">
        <v>139</v>
      </c>
      <c r="AU788" s="217" t="s">
        <v>145</v>
      </c>
      <c r="AY788" s="19" t="s">
        <v>137</v>
      </c>
      <c r="BE788" s="218">
        <f>IF(N788="základní",J788,0)</f>
        <v>0</v>
      </c>
      <c r="BF788" s="218">
        <f>IF(N788="snížená",J788,0)</f>
        <v>0</v>
      </c>
      <c r="BG788" s="218">
        <f>IF(N788="zákl. přenesená",J788,0)</f>
        <v>0</v>
      </c>
      <c r="BH788" s="218">
        <f>IF(N788="sníž. přenesená",J788,0)</f>
        <v>0</v>
      </c>
      <c r="BI788" s="218">
        <f>IF(N788="nulová",J788,0)</f>
        <v>0</v>
      </c>
      <c r="BJ788" s="19" t="s">
        <v>145</v>
      </c>
      <c r="BK788" s="218">
        <f>ROUND(I788*H788,2)</f>
        <v>0</v>
      </c>
      <c r="BL788" s="19" t="s">
        <v>229</v>
      </c>
      <c r="BM788" s="217" t="s">
        <v>1067</v>
      </c>
    </row>
    <row r="789" s="2" customFormat="1">
      <c r="A789" s="40"/>
      <c r="B789" s="41"/>
      <c r="C789" s="42"/>
      <c r="D789" s="221" t="s">
        <v>270</v>
      </c>
      <c r="E789" s="42"/>
      <c r="F789" s="262" t="s">
        <v>1068</v>
      </c>
      <c r="G789" s="42"/>
      <c r="H789" s="42"/>
      <c r="I789" s="263"/>
      <c r="J789" s="42"/>
      <c r="K789" s="42"/>
      <c r="L789" s="46"/>
      <c r="M789" s="264"/>
      <c r="N789" s="265"/>
      <c r="O789" s="86"/>
      <c r="P789" s="86"/>
      <c r="Q789" s="86"/>
      <c r="R789" s="86"/>
      <c r="S789" s="86"/>
      <c r="T789" s="87"/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T789" s="19" t="s">
        <v>270</v>
      </c>
      <c r="AU789" s="19" t="s">
        <v>145</v>
      </c>
    </row>
    <row r="790" s="2" customFormat="1">
      <c r="A790" s="40"/>
      <c r="B790" s="41"/>
      <c r="C790" s="206" t="s">
        <v>1069</v>
      </c>
      <c r="D790" s="206" t="s">
        <v>139</v>
      </c>
      <c r="E790" s="207" t="s">
        <v>1070</v>
      </c>
      <c r="F790" s="208" t="s">
        <v>1071</v>
      </c>
      <c r="G790" s="209" t="s">
        <v>142</v>
      </c>
      <c r="H790" s="210">
        <v>488.05000000000001</v>
      </c>
      <c r="I790" s="211"/>
      <c r="J790" s="212">
        <f>ROUND(I790*H790,2)</f>
        <v>0</v>
      </c>
      <c r="K790" s="208" t="s">
        <v>143</v>
      </c>
      <c r="L790" s="46"/>
      <c r="M790" s="213" t="s">
        <v>19</v>
      </c>
      <c r="N790" s="214" t="s">
        <v>43</v>
      </c>
      <c r="O790" s="86"/>
      <c r="P790" s="215">
        <f>O790*H790</f>
        <v>0</v>
      </c>
      <c r="Q790" s="215">
        <v>6.2500000000000003E-06</v>
      </c>
      <c r="R790" s="215">
        <f>Q790*H790</f>
        <v>0.0030503125000000001</v>
      </c>
      <c r="S790" s="215">
        <v>0</v>
      </c>
      <c r="T790" s="216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17" t="s">
        <v>229</v>
      </c>
      <c r="AT790" s="217" t="s">
        <v>139</v>
      </c>
      <c r="AU790" s="217" t="s">
        <v>145</v>
      </c>
      <c r="AY790" s="19" t="s">
        <v>137</v>
      </c>
      <c r="BE790" s="218">
        <f>IF(N790="základní",J790,0)</f>
        <v>0</v>
      </c>
      <c r="BF790" s="218">
        <f>IF(N790="snížená",J790,0)</f>
        <v>0</v>
      </c>
      <c r="BG790" s="218">
        <f>IF(N790="zákl. přenesená",J790,0)</f>
        <v>0</v>
      </c>
      <c r="BH790" s="218">
        <f>IF(N790="sníž. přenesená",J790,0)</f>
        <v>0</v>
      </c>
      <c r="BI790" s="218">
        <f>IF(N790="nulová",J790,0)</f>
        <v>0</v>
      </c>
      <c r="BJ790" s="19" t="s">
        <v>145</v>
      </c>
      <c r="BK790" s="218">
        <f>ROUND(I790*H790,2)</f>
        <v>0</v>
      </c>
      <c r="BL790" s="19" t="s">
        <v>229</v>
      </c>
      <c r="BM790" s="217" t="s">
        <v>1072</v>
      </c>
    </row>
    <row r="791" s="2" customFormat="1">
      <c r="A791" s="40"/>
      <c r="B791" s="41"/>
      <c r="C791" s="42"/>
      <c r="D791" s="221" t="s">
        <v>270</v>
      </c>
      <c r="E791" s="42"/>
      <c r="F791" s="262" t="s">
        <v>1073</v>
      </c>
      <c r="G791" s="42"/>
      <c r="H791" s="42"/>
      <c r="I791" s="263"/>
      <c r="J791" s="42"/>
      <c r="K791" s="42"/>
      <c r="L791" s="46"/>
      <c r="M791" s="264"/>
      <c r="N791" s="265"/>
      <c r="O791" s="86"/>
      <c r="P791" s="86"/>
      <c r="Q791" s="86"/>
      <c r="R791" s="86"/>
      <c r="S791" s="86"/>
      <c r="T791" s="87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9" t="s">
        <v>270</v>
      </c>
      <c r="AU791" s="19" t="s">
        <v>145</v>
      </c>
    </row>
    <row r="792" s="14" customFormat="1">
      <c r="A792" s="14"/>
      <c r="B792" s="230"/>
      <c r="C792" s="231"/>
      <c r="D792" s="221" t="s">
        <v>147</v>
      </c>
      <c r="E792" s="232" t="s">
        <v>19</v>
      </c>
      <c r="F792" s="233" t="s">
        <v>1074</v>
      </c>
      <c r="G792" s="231"/>
      <c r="H792" s="234">
        <v>488.05000000000001</v>
      </c>
      <c r="I792" s="235"/>
      <c r="J792" s="231"/>
      <c r="K792" s="231"/>
      <c r="L792" s="236"/>
      <c r="M792" s="237"/>
      <c r="N792" s="238"/>
      <c r="O792" s="238"/>
      <c r="P792" s="238"/>
      <c r="Q792" s="238"/>
      <c r="R792" s="238"/>
      <c r="S792" s="238"/>
      <c r="T792" s="23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0" t="s">
        <v>147</v>
      </c>
      <c r="AU792" s="240" t="s">
        <v>145</v>
      </c>
      <c r="AV792" s="14" t="s">
        <v>145</v>
      </c>
      <c r="AW792" s="14" t="s">
        <v>33</v>
      </c>
      <c r="AX792" s="14" t="s">
        <v>79</v>
      </c>
      <c r="AY792" s="240" t="s">
        <v>137</v>
      </c>
    </row>
    <row r="793" s="2" customFormat="1">
      <c r="A793" s="40"/>
      <c r="B793" s="41"/>
      <c r="C793" s="206" t="s">
        <v>1075</v>
      </c>
      <c r="D793" s="206" t="s">
        <v>139</v>
      </c>
      <c r="E793" s="207" t="s">
        <v>1076</v>
      </c>
      <c r="F793" s="208" t="s">
        <v>1077</v>
      </c>
      <c r="G793" s="209" t="s">
        <v>142</v>
      </c>
      <c r="H793" s="210">
        <v>420.30000000000001</v>
      </c>
      <c r="I793" s="211"/>
      <c r="J793" s="212">
        <f>ROUND(I793*H793,2)</f>
        <v>0</v>
      </c>
      <c r="K793" s="208" t="s">
        <v>143</v>
      </c>
      <c r="L793" s="46"/>
      <c r="M793" s="213" t="s">
        <v>19</v>
      </c>
      <c r="N793" s="214" t="s">
        <v>43</v>
      </c>
      <c r="O793" s="86"/>
      <c r="P793" s="215">
        <f>O793*H793</f>
        <v>0</v>
      </c>
      <c r="Q793" s="215">
        <v>0.00014300000000000001</v>
      </c>
      <c r="R793" s="215">
        <f>Q793*H793</f>
        <v>0.060102900000000008</v>
      </c>
      <c r="S793" s="215">
        <v>0</v>
      </c>
      <c r="T793" s="216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17" t="s">
        <v>229</v>
      </c>
      <c r="AT793" s="217" t="s">
        <v>139</v>
      </c>
      <c r="AU793" s="217" t="s">
        <v>145</v>
      </c>
      <c r="AY793" s="19" t="s">
        <v>137</v>
      </c>
      <c r="BE793" s="218">
        <f>IF(N793="základní",J793,0)</f>
        <v>0</v>
      </c>
      <c r="BF793" s="218">
        <f>IF(N793="snížená",J793,0)</f>
        <v>0</v>
      </c>
      <c r="BG793" s="218">
        <f>IF(N793="zákl. přenesená",J793,0)</f>
        <v>0</v>
      </c>
      <c r="BH793" s="218">
        <f>IF(N793="sníž. přenesená",J793,0)</f>
        <v>0</v>
      </c>
      <c r="BI793" s="218">
        <f>IF(N793="nulová",J793,0)</f>
        <v>0</v>
      </c>
      <c r="BJ793" s="19" t="s">
        <v>145</v>
      </c>
      <c r="BK793" s="218">
        <f>ROUND(I793*H793,2)</f>
        <v>0</v>
      </c>
      <c r="BL793" s="19" t="s">
        <v>229</v>
      </c>
      <c r="BM793" s="217" t="s">
        <v>1078</v>
      </c>
    </row>
    <row r="794" s="2" customFormat="1">
      <c r="A794" s="40"/>
      <c r="B794" s="41"/>
      <c r="C794" s="42"/>
      <c r="D794" s="221" t="s">
        <v>270</v>
      </c>
      <c r="E794" s="42"/>
      <c r="F794" s="262" t="s">
        <v>1079</v>
      </c>
      <c r="G794" s="42"/>
      <c r="H794" s="42"/>
      <c r="I794" s="263"/>
      <c r="J794" s="42"/>
      <c r="K794" s="42"/>
      <c r="L794" s="46"/>
      <c r="M794" s="264"/>
      <c r="N794" s="265"/>
      <c r="O794" s="86"/>
      <c r="P794" s="86"/>
      <c r="Q794" s="86"/>
      <c r="R794" s="86"/>
      <c r="S794" s="86"/>
      <c r="T794" s="87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T794" s="19" t="s">
        <v>270</v>
      </c>
      <c r="AU794" s="19" t="s">
        <v>145</v>
      </c>
    </row>
    <row r="795" s="12" customFormat="1" ht="25.92" customHeight="1">
      <c r="A795" s="12"/>
      <c r="B795" s="190"/>
      <c r="C795" s="191"/>
      <c r="D795" s="192" t="s">
        <v>70</v>
      </c>
      <c r="E795" s="193" t="s">
        <v>208</v>
      </c>
      <c r="F795" s="193" t="s">
        <v>1080</v>
      </c>
      <c r="G795" s="191"/>
      <c r="H795" s="191"/>
      <c r="I795" s="194"/>
      <c r="J795" s="195">
        <f>BK795</f>
        <v>0</v>
      </c>
      <c r="K795" s="191"/>
      <c r="L795" s="196"/>
      <c r="M795" s="197"/>
      <c r="N795" s="198"/>
      <c r="O795" s="198"/>
      <c r="P795" s="199">
        <f>P796+P823</f>
        <v>0</v>
      </c>
      <c r="Q795" s="198"/>
      <c r="R795" s="199">
        <f>R796+R823</f>
        <v>0.083199999999999982</v>
      </c>
      <c r="S795" s="198"/>
      <c r="T795" s="200">
        <f>T796+T823</f>
        <v>0</v>
      </c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R795" s="201" t="s">
        <v>153</v>
      </c>
      <c r="AT795" s="202" t="s">
        <v>70</v>
      </c>
      <c r="AU795" s="202" t="s">
        <v>71</v>
      </c>
      <c r="AY795" s="201" t="s">
        <v>137</v>
      </c>
      <c r="BK795" s="203">
        <f>BK796+BK823</f>
        <v>0</v>
      </c>
    </row>
    <row r="796" s="12" customFormat="1" ht="22.8" customHeight="1">
      <c r="A796" s="12"/>
      <c r="B796" s="190"/>
      <c r="C796" s="191"/>
      <c r="D796" s="192" t="s">
        <v>70</v>
      </c>
      <c r="E796" s="204" t="s">
        <v>1081</v>
      </c>
      <c r="F796" s="204" t="s">
        <v>1082</v>
      </c>
      <c r="G796" s="191"/>
      <c r="H796" s="191"/>
      <c r="I796" s="194"/>
      <c r="J796" s="205">
        <f>BK796</f>
        <v>0</v>
      </c>
      <c r="K796" s="191"/>
      <c r="L796" s="196"/>
      <c r="M796" s="197"/>
      <c r="N796" s="198"/>
      <c r="O796" s="198"/>
      <c r="P796" s="199">
        <f>SUM(P797:P822)</f>
        <v>0</v>
      </c>
      <c r="Q796" s="198"/>
      <c r="R796" s="199">
        <f>SUM(R797:R822)</f>
        <v>0.079999999999999988</v>
      </c>
      <c r="S796" s="198"/>
      <c r="T796" s="200">
        <f>SUM(T797:T822)</f>
        <v>0</v>
      </c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R796" s="201" t="s">
        <v>153</v>
      </c>
      <c r="AT796" s="202" t="s">
        <v>70</v>
      </c>
      <c r="AU796" s="202" t="s">
        <v>79</v>
      </c>
      <c r="AY796" s="201" t="s">
        <v>137</v>
      </c>
      <c r="BK796" s="203">
        <f>SUM(BK797:BK822)</f>
        <v>0</v>
      </c>
    </row>
    <row r="797" s="2" customFormat="1">
      <c r="A797" s="40"/>
      <c r="B797" s="41"/>
      <c r="C797" s="206" t="s">
        <v>1083</v>
      </c>
      <c r="D797" s="206" t="s">
        <v>139</v>
      </c>
      <c r="E797" s="207" t="s">
        <v>1084</v>
      </c>
      <c r="F797" s="208" t="s">
        <v>1085</v>
      </c>
      <c r="G797" s="209" t="s">
        <v>719</v>
      </c>
      <c r="H797" s="210">
        <v>2</v>
      </c>
      <c r="I797" s="211"/>
      <c r="J797" s="212">
        <f>ROUND(I797*H797,2)</f>
        <v>0</v>
      </c>
      <c r="K797" s="208" t="s">
        <v>143</v>
      </c>
      <c r="L797" s="46"/>
      <c r="M797" s="213" t="s">
        <v>19</v>
      </c>
      <c r="N797" s="214" t="s">
        <v>43</v>
      </c>
      <c r="O797" s="86"/>
      <c r="P797" s="215">
        <f>O797*H797</f>
        <v>0</v>
      </c>
      <c r="Q797" s="215">
        <v>0</v>
      </c>
      <c r="R797" s="215">
        <f>Q797*H797</f>
        <v>0</v>
      </c>
      <c r="S797" s="215">
        <v>0</v>
      </c>
      <c r="T797" s="216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17" t="s">
        <v>541</v>
      </c>
      <c r="AT797" s="217" t="s">
        <v>139</v>
      </c>
      <c r="AU797" s="217" t="s">
        <v>145</v>
      </c>
      <c r="AY797" s="19" t="s">
        <v>137</v>
      </c>
      <c r="BE797" s="218">
        <f>IF(N797="základní",J797,0)</f>
        <v>0</v>
      </c>
      <c r="BF797" s="218">
        <f>IF(N797="snížená",J797,0)</f>
        <v>0</v>
      </c>
      <c r="BG797" s="218">
        <f>IF(N797="zákl. přenesená",J797,0)</f>
        <v>0</v>
      </c>
      <c r="BH797" s="218">
        <f>IF(N797="sníž. přenesená",J797,0)</f>
        <v>0</v>
      </c>
      <c r="BI797" s="218">
        <f>IF(N797="nulová",J797,0)</f>
        <v>0</v>
      </c>
      <c r="BJ797" s="19" t="s">
        <v>145</v>
      </c>
      <c r="BK797" s="218">
        <f>ROUND(I797*H797,2)</f>
        <v>0</v>
      </c>
      <c r="BL797" s="19" t="s">
        <v>541</v>
      </c>
      <c r="BM797" s="217" t="s">
        <v>1086</v>
      </c>
    </row>
    <row r="798" s="2" customFormat="1">
      <c r="A798" s="40"/>
      <c r="B798" s="41"/>
      <c r="C798" s="252" t="s">
        <v>1087</v>
      </c>
      <c r="D798" s="252" t="s">
        <v>208</v>
      </c>
      <c r="E798" s="253" t="s">
        <v>1088</v>
      </c>
      <c r="F798" s="254" t="s">
        <v>1089</v>
      </c>
      <c r="G798" s="255" t="s">
        <v>719</v>
      </c>
      <c r="H798" s="256">
        <v>2</v>
      </c>
      <c r="I798" s="257"/>
      <c r="J798" s="258">
        <f>ROUND(I798*H798,2)</f>
        <v>0</v>
      </c>
      <c r="K798" s="254" t="s">
        <v>143</v>
      </c>
      <c r="L798" s="259"/>
      <c r="M798" s="260" t="s">
        <v>19</v>
      </c>
      <c r="N798" s="261" t="s">
        <v>43</v>
      </c>
      <c r="O798" s="86"/>
      <c r="P798" s="215">
        <f>O798*H798</f>
        <v>0</v>
      </c>
      <c r="Q798" s="215">
        <v>0.0040000000000000001</v>
      </c>
      <c r="R798" s="215">
        <f>Q798*H798</f>
        <v>0.0080000000000000002</v>
      </c>
      <c r="S798" s="215">
        <v>0</v>
      </c>
      <c r="T798" s="216">
        <f>S798*H798</f>
        <v>0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17" t="s">
        <v>925</v>
      </c>
      <c r="AT798" s="217" t="s">
        <v>208</v>
      </c>
      <c r="AU798" s="217" t="s">
        <v>145</v>
      </c>
      <c r="AY798" s="19" t="s">
        <v>137</v>
      </c>
      <c r="BE798" s="218">
        <f>IF(N798="základní",J798,0)</f>
        <v>0</v>
      </c>
      <c r="BF798" s="218">
        <f>IF(N798="snížená",J798,0)</f>
        <v>0</v>
      </c>
      <c r="BG798" s="218">
        <f>IF(N798="zákl. přenesená",J798,0)</f>
        <v>0</v>
      </c>
      <c r="BH798" s="218">
        <f>IF(N798="sníž. přenesená",J798,0)</f>
        <v>0</v>
      </c>
      <c r="BI798" s="218">
        <f>IF(N798="nulová",J798,0)</f>
        <v>0</v>
      </c>
      <c r="BJ798" s="19" t="s">
        <v>145</v>
      </c>
      <c r="BK798" s="218">
        <f>ROUND(I798*H798,2)</f>
        <v>0</v>
      </c>
      <c r="BL798" s="19" t="s">
        <v>925</v>
      </c>
      <c r="BM798" s="217" t="s">
        <v>1090</v>
      </c>
    </row>
    <row r="799" s="13" customFormat="1">
      <c r="A799" s="13"/>
      <c r="B799" s="219"/>
      <c r="C799" s="220"/>
      <c r="D799" s="221" t="s">
        <v>147</v>
      </c>
      <c r="E799" s="222" t="s">
        <v>19</v>
      </c>
      <c r="F799" s="223" t="s">
        <v>1091</v>
      </c>
      <c r="G799" s="220"/>
      <c r="H799" s="222" t="s">
        <v>19</v>
      </c>
      <c r="I799" s="224"/>
      <c r="J799" s="220"/>
      <c r="K799" s="220"/>
      <c r="L799" s="225"/>
      <c r="M799" s="226"/>
      <c r="N799" s="227"/>
      <c r="O799" s="227"/>
      <c r="P799" s="227"/>
      <c r="Q799" s="227"/>
      <c r="R799" s="227"/>
      <c r="S799" s="227"/>
      <c r="T799" s="22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29" t="s">
        <v>147</v>
      </c>
      <c r="AU799" s="229" t="s">
        <v>145</v>
      </c>
      <c r="AV799" s="13" t="s">
        <v>79</v>
      </c>
      <c r="AW799" s="13" t="s">
        <v>33</v>
      </c>
      <c r="AX799" s="13" t="s">
        <v>71</v>
      </c>
      <c r="AY799" s="229" t="s">
        <v>137</v>
      </c>
    </row>
    <row r="800" s="14" customFormat="1">
      <c r="A800" s="14"/>
      <c r="B800" s="230"/>
      <c r="C800" s="231"/>
      <c r="D800" s="221" t="s">
        <v>147</v>
      </c>
      <c r="E800" s="232" t="s">
        <v>19</v>
      </c>
      <c r="F800" s="233" t="s">
        <v>79</v>
      </c>
      <c r="G800" s="231"/>
      <c r="H800" s="234">
        <v>1</v>
      </c>
      <c r="I800" s="235"/>
      <c r="J800" s="231"/>
      <c r="K800" s="231"/>
      <c r="L800" s="236"/>
      <c r="M800" s="237"/>
      <c r="N800" s="238"/>
      <c r="O800" s="238"/>
      <c r="P800" s="238"/>
      <c r="Q800" s="238"/>
      <c r="R800" s="238"/>
      <c r="S800" s="238"/>
      <c r="T800" s="23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0" t="s">
        <v>147</v>
      </c>
      <c r="AU800" s="240" t="s">
        <v>145</v>
      </c>
      <c r="AV800" s="14" t="s">
        <v>145</v>
      </c>
      <c r="AW800" s="14" t="s">
        <v>33</v>
      </c>
      <c r="AX800" s="14" t="s">
        <v>71</v>
      </c>
      <c r="AY800" s="240" t="s">
        <v>137</v>
      </c>
    </row>
    <row r="801" s="13" customFormat="1">
      <c r="A801" s="13"/>
      <c r="B801" s="219"/>
      <c r="C801" s="220"/>
      <c r="D801" s="221" t="s">
        <v>147</v>
      </c>
      <c r="E801" s="222" t="s">
        <v>19</v>
      </c>
      <c r="F801" s="223" t="s">
        <v>1092</v>
      </c>
      <c r="G801" s="220"/>
      <c r="H801" s="222" t="s">
        <v>19</v>
      </c>
      <c r="I801" s="224"/>
      <c r="J801" s="220"/>
      <c r="K801" s="220"/>
      <c r="L801" s="225"/>
      <c r="M801" s="226"/>
      <c r="N801" s="227"/>
      <c r="O801" s="227"/>
      <c r="P801" s="227"/>
      <c r="Q801" s="227"/>
      <c r="R801" s="227"/>
      <c r="S801" s="227"/>
      <c r="T801" s="22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29" t="s">
        <v>147</v>
      </c>
      <c r="AU801" s="229" t="s">
        <v>145</v>
      </c>
      <c r="AV801" s="13" t="s">
        <v>79</v>
      </c>
      <c r="AW801" s="13" t="s">
        <v>33</v>
      </c>
      <c r="AX801" s="13" t="s">
        <v>71</v>
      </c>
      <c r="AY801" s="229" t="s">
        <v>137</v>
      </c>
    </row>
    <row r="802" s="14" customFormat="1">
      <c r="A802" s="14"/>
      <c r="B802" s="230"/>
      <c r="C802" s="231"/>
      <c r="D802" s="221" t="s">
        <v>147</v>
      </c>
      <c r="E802" s="232" t="s">
        <v>19</v>
      </c>
      <c r="F802" s="233" t="s">
        <v>79</v>
      </c>
      <c r="G802" s="231"/>
      <c r="H802" s="234">
        <v>1</v>
      </c>
      <c r="I802" s="235"/>
      <c r="J802" s="231"/>
      <c r="K802" s="231"/>
      <c r="L802" s="236"/>
      <c r="M802" s="237"/>
      <c r="N802" s="238"/>
      <c r="O802" s="238"/>
      <c r="P802" s="238"/>
      <c r="Q802" s="238"/>
      <c r="R802" s="238"/>
      <c r="S802" s="238"/>
      <c r="T802" s="23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0" t="s">
        <v>147</v>
      </c>
      <c r="AU802" s="240" t="s">
        <v>145</v>
      </c>
      <c r="AV802" s="14" t="s">
        <v>145</v>
      </c>
      <c r="AW802" s="14" t="s">
        <v>33</v>
      </c>
      <c r="AX802" s="14" t="s">
        <v>71</v>
      </c>
      <c r="AY802" s="240" t="s">
        <v>137</v>
      </c>
    </row>
    <row r="803" s="15" customFormat="1">
      <c r="A803" s="15"/>
      <c r="B803" s="241"/>
      <c r="C803" s="242"/>
      <c r="D803" s="221" t="s">
        <v>147</v>
      </c>
      <c r="E803" s="243" t="s">
        <v>19</v>
      </c>
      <c r="F803" s="244" t="s">
        <v>188</v>
      </c>
      <c r="G803" s="242"/>
      <c r="H803" s="245">
        <v>2</v>
      </c>
      <c r="I803" s="246"/>
      <c r="J803" s="242"/>
      <c r="K803" s="242"/>
      <c r="L803" s="247"/>
      <c r="M803" s="248"/>
      <c r="N803" s="249"/>
      <c r="O803" s="249"/>
      <c r="P803" s="249"/>
      <c r="Q803" s="249"/>
      <c r="R803" s="249"/>
      <c r="S803" s="249"/>
      <c r="T803" s="250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51" t="s">
        <v>147</v>
      </c>
      <c r="AU803" s="251" t="s">
        <v>145</v>
      </c>
      <c r="AV803" s="15" t="s">
        <v>144</v>
      </c>
      <c r="AW803" s="15" t="s">
        <v>33</v>
      </c>
      <c r="AX803" s="15" t="s">
        <v>79</v>
      </c>
      <c r="AY803" s="251" t="s">
        <v>137</v>
      </c>
    </row>
    <row r="804" s="2" customFormat="1">
      <c r="A804" s="40"/>
      <c r="B804" s="41"/>
      <c r="C804" s="206" t="s">
        <v>1093</v>
      </c>
      <c r="D804" s="206" t="s">
        <v>139</v>
      </c>
      <c r="E804" s="207" t="s">
        <v>1094</v>
      </c>
      <c r="F804" s="208" t="s">
        <v>1095</v>
      </c>
      <c r="G804" s="209" t="s">
        <v>719</v>
      </c>
      <c r="H804" s="210">
        <v>2</v>
      </c>
      <c r="I804" s="211"/>
      <c r="J804" s="212">
        <f>ROUND(I804*H804,2)</f>
        <v>0</v>
      </c>
      <c r="K804" s="208" t="s">
        <v>143</v>
      </c>
      <c r="L804" s="46"/>
      <c r="M804" s="213" t="s">
        <v>19</v>
      </c>
      <c r="N804" s="214" t="s">
        <v>43</v>
      </c>
      <c r="O804" s="86"/>
      <c r="P804" s="215">
        <f>O804*H804</f>
        <v>0</v>
      </c>
      <c r="Q804" s="215">
        <v>0</v>
      </c>
      <c r="R804" s="215">
        <f>Q804*H804</f>
        <v>0</v>
      </c>
      <c r="S804" s="215">
        <v>0</v>
      </c>
      <c r="T804" s="216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17" t="s">
        <v>541</v>
      </c>
      <c r="AT804" s="217" t="s">
        <v>139</v>
      </c>
      <c r="AU804" s="217" t="s">
        <v>145</v>
      </c>
      <c r="AY804" s="19" t="s">
        <v>137</v>
      </c>
      <c r="BE804" s="218">
        <f>IF(N804="základní",J804,0)</f>
        <v>0</v>
      </c>
      <c r="BF804" s="218">
        <f>IF(N804="snížená",J804,0)</f>
        <v>0</v>
      </c>
      <c r="BG804" s="218">
        <f>IF(N804="zákl. přenesená",J804,0)</f>
        <v>0</v>
      </c>
      <c r="BH804" s="218">
        <f>IF(N804="sníž. přenesená",J804,0)</f>
        <v>0</v>
      </c>
      <c r="BI804" s="218">
        <f>IF(N804="nulová",J804,0)</f>
        <v>0</v>
      </c>
      <c r="BJ804" s="19" t="s">
        <v>145</v>
      </c>
      <c r="BK804" s="218">
        <f>ROUND(I804*H804,2)</f>
        <v>0</v>
      </c>
      <c r="BL804" s="19" t="s">
        <v>541</v>
      </c>
      <c r="BM804" s="217" t="s">
        <v>1096</v>
      </c>
    </row>
    <row r="805" s="2" customFormat="1">
      <c r="A805" s="40"/>
      <c r="B805" s="41"/>
      <c r="C805" s="206" t="s">
        <v>1097</v>
      </c>
      <c r="D805" s="206" t="s">
        <v>139</v>
      </c>
      <c r="E805" s="207" t="s">
        <v>1098</v>
      </c>
      <c r="F805" s="208" t="s">
        <v>1099</v>
      </c>
      <c r="G805" s="209" t="s">
        <v>334</v>
      </c>
      <c r="H805" s="210">
        <v>225</v>
      </c>
      <c r="I805" s="211"/>
      <c r="J805" s="212">
        <f>ROUND(I805*H805,2)</f>
        <v>0</v>
      </c>
      <c r="K805" s="208" t="s">
        <v>143</v>
      </c>
      <c r="L805" s="46"/>
      <c r="M805" s="213" t="s">
        <v>19</v>
      </c>
      <c r="N805" s="214" t="s">
        <v>43</v>
      </c>
      <c r="O805" s="86"/>
      <c r="P805" s="215">
        <f>O805*H805</f>
        <v>0</v>
      </c>
      <c r="Q805" s="215">
        <v>0</v>
      </c>
      <c r="R805" s="215">
        <f>Q805*H805</f>
        <v>0</v>
      </c>
      <c r="S805" s="215">
        <v>0</v>
      </c>
      <c r="T805" s="216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17" t="s">
        <v>541</v>
      </c>
      <c r="AT805" s="217" t="s">
        <v>139</v>
      </c>
      <c r="AU805" s="217" t="s">
        <v>145</v>
      </c>
      <c r="AY805" s="19" t="s">
        <v>137</v>
      </c>
      <c r="BE805" s="218">
        <f>IF(N805="základní",J805,0)</f>
        <v>0</v>
      </c>
      <c r="BF805" s="218">
        <f>IF(N805="snížená",J805,0)</f>
        <v>0</v>
      </c>
      <c r="BG805" s="218">
        <f>IF(N805="zákl. přenesená",J805,0)</f>
        <v>0</v>
      </c>
      <c r="BH805" s="218">
        <f>IF(N805="sníž. přenesená",J805,0)</f>
        <v>0</v>
      </c>
      <c r="BI805" s="218">
        <f>IF(N805="nulová",J805,0)</f>
        <v>0</v>
      </c>
      <c r="BJ805" s="19" t="s">
        <v>145</v>
      </c>
      <c r="BK805" s="218">
        <f>ROUND(I805*H805,2)</f>
        <v>0</v>
      </c>
      <c r="BL805" s="19" t="s">
        <v>541</v>
      </c>
      <c r="BM805" s="217" t="s">
        <v>1100</v>
      </c>
    </row>
    <row r="806" s="13" customFormat="1">
      <c r="A806" s="13"/>
      <c r="B806" s="219"/>
      <c r="C806" s="220"/>
      <c r="D806" s="221" t="s">
        <v>147</v>
      </c>
      <c r="E806" s="222" t="s">
        <v>19</v>
      </c>
      <c r="F806" s="223" t="s">
        <v>1101</v>
      </c>
      <c r="G806" s="220"/>
      <c r="H806" s="222" t="s">
        <v>19</v>
      </c>
      <c r="I806" s="224"/>
      <c r="J806" s="220"/>
      <c r="K806" s="220"/>
      <c r="L806" s="225"/>
      <c r="M806" s="226"/>
      <c r="N806" s="227"/>
      <c r="O806" s="227"/>
      <c r="P806" s="227"/>
      <c r="Q806" s="227"/>
      <c r="R806" s="227"/>
      <c r="S806" s="227"/>
      <c r="T806" s="22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29" t="s">
        <v>147</v>
      </c>
      <c r="AU806" s="229" t="s">
        <v>145</v>
      </c>
      <c r="AV806" s="13" t="s">
        <v>79</v>
      </c>
      <c r="AW806" s="13" t="s">
        <v>33</v>
      </c>
      <c r="AX806" s="13" t="s">
        <v>71</v>
      </c>
      <c r="AY806" s="229" t="s">
        <v>137</v>
      </c>
    </row>
    <row r="807" s="14" customFormat="1">
      <c r="A807" s="14"/>
      <c r="B807" s="230"/>
      <c r="C807" s="231"/>
      <c r="D807" s="221" t="s">
        <v>147</v>
      </c>
      <c r="E807" s="232" t="s">
        <v>19</v>
      </c>
      <c r="F807" s="233" t="s">
        <v>1102</v>
      </c>
      <c r="G807" s="231"/>
      <c r="H807" s="234">
        <v>225</v>
      </c>
      <c r="I807" s="235"/>
      <c r="J807" s="231"/>
      <c r="K807" s="231"/>
      <c r="L807" s="236"/>
      <c r="M807" s="237"/>
      <c r="N807" s="238"/>
      <c r="O807" s="238"/>
      <c r="P807" s="238"/>
      <c r="Q807" s="238"/>
      <c r="R807" s="238"/>
      <c r="S807" s="238"/>
      <c r="T807" s="23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0" t="s">
        <v>147</v>
      </c>
      <c r="AU807" s="240" t="s">
        <v>145</v>
      </c>
      <c r="AV807" s="14" t="s">
        <v>145</v>
      </c>
      <c r="AW807" s="14" t="s">
        <v>33</v>
      </c>
      <c r="AX807" s="14" t="s">
        <v>79</v>
      </c>
      <c r="AY807" s="240" t="s">
        <v>137</v>
      </c>
    </row>
    <row r="808" s="2" customFormat="1" ht="16.5" customHeight="1">
      <c r="A808" s="40"/>
      <c r="B808" s="41"/>
      <c r="C808" s="252" t="s">
        <v>1103</v>
      </c>
      <c r="D808" s="252" t="s">
        <v>208</v>
      </c>
      <c r="E808" s="253" t="s">
        <v>1104</v>
      </c>
      <c r="F808" s="254" t="s">
        <v>1105</v>
      </c>
      <c r="G808" s="255" t="s">
        <v>968</v>
      </c>
      <c r="H808" s="256">
        <v>45</v>
      </c>
      <c r="I808" s="257"/>
      <c r="J808" s="258">
        <f>ROUND(I808*H808,2)</f>
        <v>0</v>
      </c>
      <c r="K808" s="254" t="s">
        <v>143</v>
      </c>
      <c r="L808" s="259"/>
      <c r="M808" s="260" t="s">
        <v>19</v>
      </c>
      <c r="N808" s="261" t="s">
        <v>43</v>
      </c>
      <c r="O808" s="86"/>
      <c r="P808" s="215">
        <f>O808*H808</f>
        <v>0</v>
      </c>
      <c r="Q808" s="215">
        <v>0.001</v>
      </c>
      <c r="R808" s="215">
        <f>Q808*H808</f>
        <v>0.044999999999999998</v>
      </c>
      <c r="S808" s="215">
        <v>0</v>
      </c>
      <c r="T808" s="216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17" t="s">
        <v>925</v>
      </c>
      <c r="AT808" s="217" t="s">
        <v>208</v>
      </c>
      <c r="AU808" s="217" t="s">
        <v>145</v>
      </c>
      <c r="AY808" s="19" t="s">
        <v>137</v>
      </c>
      <c r="BE808" s="218">
        <f>IF(N808="základní",J808,0)</f>
        <v>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19" t="s">
        <v>145</v>
      </c>
      <c r="BK808" s="218">
        <f>ROUND(I808*H808,2)</f>
        <v>0</v>
      </c>
      <c r="BL808" s="19" t="s">
        <v>925</v>
      </c>
      <c r="BM808" s="217" t="s">
        <v>1106</v>
      </c>
    </row>
    <row r="809" s="2" customFormat="1">
      <c r="A809" s="40"/>
      <c r="B809" s="41"/>
      <c r="C809" s="42"/>
      <c r="D809" s="221" t="s">
        <v>270</v>
      </c>
      <c r="E809" s="42"/>
      <c r="F809" s="262" t="s">
        <v>1107</v>
      </c>
      <c r="G809" s="42"/>
      <c r="H809" s="42"/>
      <c r="I809" s="263"/>
      <c r="J809" s="42"/>
      <c r="K809" s="42"/>
      <c r="L809" s="46"/>
      <c r="M809" s="264"/>
      <c r="N809" s="265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9" t="s">
        <v>270</v>
      </c>
      <c r="AU809" s="19" t="s">
        <v>145</v>
      </c>
    </row>
    <row r="810" s="14" customFormat="1">
      <c r="A810" s="14"/>
      <c r="B810" s="230"/>
      <c r="C810" s="231"/>
      <c r="D810" s="221" t="s">
        <v>147</v>
      </c>
      <c r="E810" s="231"/>
      <c r="F810" s="233" t="s">
        <v>1108</v>
      </c>
      <c r="G810" s="231"/>
      <c r="H810" s="234">
        <v>45</v>
      </c>
      <c r="I810" s="235"/>
      <c r="J810" s="231"/>
      <c r="K810" s="231"/>
      <c r="L810" s="236"/>
      <c r="M810" s="237"/>
      <c r="N810" s="238"/>
      <c r="O810" s="238"/>
      <c r="P810" s="238"/>
      <c r="Q810" s="238"/>
      <c r="R810" s="238"/>
      <c r="S810" s="238"/>
      <c r="T810" s="23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0" t="s">
        <v>147</v>
      </c>
      <c r="AU810" s="240" t="s">
        <v>145</v>
      </c>
      <c r="AV810" s="14" t="s">
        <v>145</v>
      </c>
      <c r="AW810" s="14" t="s">
        <v>4</v>
      </c>
      <c r="AX810" s="14" t="s">
        <v>79</v>
      </c>
      <c r="AY810" s="240" t="s">
        <v>137</v>
      </c>
    </row>
    <row r="811" s="2" customFormat="1" ht="16.5" customHeight="1">
      <c r="A811" s="40"/>
      <c r="B811" s="41"/>
      <c r="C811" s="252" t="s">
        <v>1109</v>
      </c>
      <c r="D811" s="252" t="s">
        <v>208</v>
      </c>
      <c r="E811" s="253" t="s">
        <v>1110</v>
      </c>
      <c r="F811" s="254" t="s">
        <v>1111</v>
      </c>
      <c r="G811" s="255" t="s">
        <v>719</v>
      </c>
      <c r="H811" s="256">
        <v>225</v>
      </c>
      <c r="I811" s="257"/>
      <c r="J811" s="258">
        <f>ROUND(I811*H811,2)</f>
        <v>0</v>
      </c>
      <c r="K811" s="254" t="s">
        <v>143</v>
      </c>
      <c r="L811" s="259"/>
      <c r="M811" s="260" t="s">
        <v>19</v>
      </c>
      <c r="N811" s="261" t="s">
        <v>43</v>
      </c>
      <c r="O811" s="86"/>
      <c r="P811" s="215">
        <f>O811*H811</f>
        <v>0</v>
      </c>
      <c r="Q811" s="215">
        <v>0.00012</v>
      </c>
      <c r="R811" s="215">
        <f>Q811*H811</f>
        <v>0.027</v>
      </c>
      <c r="S811" s="215">
        <v>0</v>
      </c>
      <c r="T811" s="216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17" t="s">
        <v>925</v>
      </c>
      <c r="AT811" s="217" t="s">
        <v>208</v>
      </c>
      <c r="AU811" s="217" t="s">
        <v>145</v>
      </c>
      <c r="AY811" s="19" t="s">
        <v>137</v>
      </c>
      <c r="BE811" s="218">
        <f>IF(N811="základní",J811,0)</f>
        <v>0</v>
      </c>
      <c r="BF811" s="218">
        <f>IF(N811="snížená",J811,0)</f>
        <v>0</v>
      </c>
      <c r="BG811" s="218">
        <f>IF(N811="zákl. přenesená",J811,0)</f>
        <v>0</v>
      </c>
      <c r="BH811" s="218">
        <f>IF(N811="sníž. přenesená",J811,0)</f>
        <v>0</v>
      </c>
      <c r="BI811" s="218">
        <f>IF(N811="nulová",J811,0)</f>
        <v>0</v>
      </c>
      <c r="BJ811" s="19" t="s">
        <v>145</v>
      </c>
      <c r="BK811" s="218">
        <f>ROUND(I811*H811,2)</f>
        <v>0</v>
      </c>
      <c r="BL811" s="19" t="s">
        <v>925</v>
      </c>
      <c r="BM811" s="217" t="s">
        <v>1112</v>
      </c>
    </row>
    <row r="812" s="2" customFormat="1">
      <c r="A812" s="40"/>
      <c r="B812" s="41"/>
      <c r="C812" s="206" t="s">
        <v>1113</v>
      </c>
      <c r="D812" s="206" t="s">
        <v>139</v>
      </c>
      <c r="E812" s="207" t="s">
        <v>1114</v>
      </c>
      <c r="F812" s="208" t="s">
        <v>1115</v>
      </c>
      <c r="G812" s="209" t="s">
        <v>334</v>
      </c>
      <c r="H812" s="210">
        <v>225</v>
      </c>
      <c r="I812" s="211"/>
      <c r="J812" s="212">
        <f>ROUND(I812*H812,2)</f>
        <v>0</v>
      </c>
      <c r="K812" s="208" t="s">
        <v>143</v>
      </c>
      <c r="L812" s="46"/>
      <c r="M812" s="213" t="s">
        <v>19</v>
      </c>
      <c r="N812" s="214" t="s">
        <v>43</v>
      </c>
      <c r="O812" s="86"/>
      <c r="P812" s="215">
        <f>O812*H812</f>
        <v>0</v>
      </c>
      <c r="Q812" s="215">
        <v>0</v>
      </c>
      <c r="R812" s="215">
        <f>Q812*H812</f>
        <v>0</v>
      </c>
      <c r="S812" s="215">
        <v>0</v>
      </c>
      <c r="T812" s="216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17" t="s">
        <v>541</v>
      </c>
      <c r="AT812" s="217" t="s">
        <v>139</v>
      </c>
      <c r="AU812" s="217" t="s">
        <v>145</v>
      </c>
      <c r="AY812" s="19" t="s">
        <v>137</v>
      </c>
      <c r="BE812" s="218">
        <f>IF(N812="základní",J812,0)</f>
        <v>0</v>
      </c>
      <c r="BF812" s="218">
        <f>IF(N812="snížená",J812,0)</f>
        <v>0</v>
      </c>
      <c r="BG812" s="218">
        <f>IF(N812="zákl. přenesená",J812,0)</f>
        <v>0</v>
      </c>
      <c r="BH812" s="218">
        <f>IF(N812="sníž. přenesená",J812,0)</f>
        <v>0</v>
      </c>
      <c r="BI812" s="218">
        <f>IF(N812="nulová",J812,0)</f>
        <v>0</v>
      </c>
      <c r="BJ812" s="19" t="s">
        <v>145</v>
      </c>
      <c r="BK812" s="218">
        <f>ROUND(I812*H812,2)</f>
        <v>0</v>
      </c>
      <c r="BL812" s="19" t="s">
        <v>541</v>
      </c>
      <c r="BM812" s="217" t="s">
        <v>1116</v>
      </c>
    </row>
    <row r="813" s="2" customFormat="1" ht="16.5" customHeight="1">
      <c r="A813" s="40"/>
      <c r="B813" s="41"/>
      <c r="C813" s="206" t="s">
        <v>1117</v>
      </c>
      <c r="D813" s="206" t="s">
        <v>139</v>
      </c>
      <c r="E813" s="207" t="s">
        <v>1118</v>
      </c>
      <c r="F813" s="208" t="s">
        <v>1119</v>
      </c>
      <c r="G813" s="209" t="s">
        <v>968</v>
      </c>
      <c r="H813" s="210">
        <v>75</v>
      </c>
      <c r="I813" s="211"/>
      <c r="J813" s="212">
        <f>ROUND(I813*H813,2)</f>
        <v>0</v>
      </c>
      <c r="K813" s="208" t="s">
        <v>774</v>
      </c>
      <c r="L813" s="46"/>
      <c r="M813" s="213" t="s">
        <v>19</v>
      </c>
      <c r="N813" s="214" t="s">
        <v>43</v>
      </c>
      <c r="O813" s="86"/>
      <c r="P813" s="215">
        <f>O813*H813</f>
        <v>0</v>
      </c>
      <c r="Q813" s="215">
        <v>0</v>
      </c>
      <c r="R813" s="215">
        <f>Q813*H813</f>
        <v>0</v>
      </c>
      <c r="S813" s="215">
        <v>0</v>
      </c>
      <c r="T813" s="216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17" t="s">
        <v>541</v>
      </c>
      <c r="AT813" s="217" t="s">
        <v>139</v>
      </c>
      <c r="AU813" s="217" t="s">
        <v>145</v>
      </c>
      <c r="AY813" s="19" t="s">
        <v>137</v>
      </c>
      <c r="BE813" s="218">
        <f>IF(N813="základní",J813,0)</f>
        <v>0</v>
      </c>
      <c r="BF813" s="218">
        <f>IF(N813="snížená",J813,0)</f>
        <v>0</v>
      </c>
      <c r="BG813" s="218">
        <f>IF(N813="zákl. přenesená",J813,0)</f>
        <v>0</v>
      </c>
      <c r="BH813" s="218">
        <f>IF(N813="sníž. přenesená",J813,0)</f>
        <v>0</v>
      </c>
      <c r="BI813" s="218">
        <f>IF(N813="nulová",J813,0)</f>
        <v>0</v>
      </c>
      <c r="BJ813" s="19" t="s">
        <v>145</v>
      </c>
      <c r="BK813" s="218">
        <f>ROUND(I813*H813,2)</f>
        <v>0</v>
      </c>
      <c r="BL813" s="19" t="s">
        <v>541</v>
      </c>
      <c r="BM813" s="217" t="s">
        <v>1120</v>
      </c>
    </row>
    <row r="814" s="2" customFormat="1">
      <c r="A814" s="40"/>
      <c r="B814" s="41"/>
      <c r="C814" s="206" t="s">
        <v>1121</v>
      </c>
      <c r="D814" s="206" t="s">
        <v>139</v>
      </c>
      <c r="E814" s="207" t="s">
        <v>1122</v>
      </c>
      <c r="F814" s="208" t="s">
        <v>1123</v>
      </c>
      <c r="G814" s="209" t="s">
        <v>719</v>
      </c>
      <c r="H814" s="210">
        <v>11</v>
      </c>
      <c r="I814" s="211"/>
      <c r="J814" s="212">
        <f>ROUND(I814*H814,2)</f>
        <v>0</v>
      </c>
      <c r="K814" s="208" t="s">
        <v>774</v>
      </c>
      <c r="L814" s="46"/>
      <c r="M814" s="213" t="s">
        <v>19</v>
      </c>
      <c r="N814" s="214" t="s">
        <v>43</v>
      </c>
      <c r="O814" s="86"/>
      <c r="P814" s="215">
        <f>O814*H814</f>
        <v>0</v>
      </c>
      <c r="Q814" s="215">
        <v>0</v>
      </c>
      <c r="R814" s="215">
        <f>Q814*H814</f>
        <v>0</v>
      </c>
      <c r="S814" s="215">
        <v>0</v>
      </c>
      <c r="T814" s="216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17" t="s">
        <v>541</v>
      </c>
      <c r="AT814" s="217" t="s">
        <v>139</v>
      </c>
      <c r="AU814" s="217" t="s">
        <v>145</v>
      </c>
      <c r="AY814" s="19" t="s">
        <v>137</v>
      </c>
      <c r="BE814" s="218">
        <f>IF(N814="základní",J814,0)</f>
        <v>0</v>
      </c>
      <c r="BF814" s="218">
        <f>IF(N814="snížená",J814,0)</f>
        <v>0</v>
      </c>
      <c r="BG814" s="218">
        <f>IF(N814="zákl. přenesená",J814,0)</f>
        <v>0</v>
      </c>
      <c r="BH814" s="218">
        <f>IF(N814="sníž. přenesená",J814,0)</f>
        <v>0</v>
      </c>
      <c r="BI814" s="218">
        <f>IF(N814="nulová",J814,0)</f>
        <v>0</v>
      </c>
      <c r="BJ814" s="19" t="s">
        <v>145</v>
      </c>
      <c r="BK814" s="218">
        <f>ROUND(I814*H814,2)</f>
        <v>0</v>
      </c>
      <c r="BL814" s="19" t="s">
        <v>541</v>
      </c>
      <c r="BM814" s="217" t="s">
        <v>1124</v>
      </c>
    </row>
    <row r="815" s="13" customFormat="1">
      <c r="A815" s="13"/>
      <c r="B815" s="219"/>
      <c r="C815" s="220"/>
      <c r="D815" s="221" t="s">
        <v>147</v>
      </c>
      <c r="E815" s="222" t="s">
        <v>19</v>
      </c>
      <c r="F815" s="223" t="s">
        <v>1125</v>
      </c>
      <c r="G815" s="220"/>
      <c r="H815" s="222" t="s">
        <v>19</v>
      </c>
      <c r="I815" s="224"/>
      <c r="J815" s="220"/>
      <c r="K815" s="220"/>
      <c r="L815" s="225"/>
      <c r="M815" s="226"/>
      <c r="N815" s="227"/>
      <c r="O815" s="227"/>
      <c r="P815" s="227"/>
      <c r="Q815" s="227"/>
      <c r="R815" s="227"/>
      <c r="S815" s="227"/>
      <c r="T815" s="22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29" t="s">
        <v>147</v>
      </c>
      <c r="AU815" s="229" t="s">
        <v>145</v>
      </c>
      <c r="AV815" s="13" t="s">
        <v>79</v>
      </c>
      <c r="AW815" s="13" t="s">
        <v>33</v>
      </c>
      <c r="AX815" s="13" t="s">
        <v>71</v>
      </c>
      <c r="AY815" s="229" t="s">
        <v>137</v>
      </c>
    </row>
    <row r="816" s="14" customFormat="1">
      <c r="A816" s="14"/>
      <c r="B816" s="230"/>
      <c r="C816" s="231"/>
      <c r="D816" s="221" t="s">
        <v>147</v>
      </c>
      <c r="E816" s="232" t="s">
        <v>19</v>
      </c>
      <c r="F816" s="233" t="s">
        <v>201</v>
      </c>
      <c r="G816" s="231"/>
      <c r="H816" s="234">
        <v>11</v>
      </c>
      <c r="I816" s="235"/>
      <c r="J816" s="231"/>
      <c r="K816" s="231"/>
      <c r="L816" s="236"/>
      <c r="M816" s="237"/>
      <c r="N816" s="238"/>
      <c r="O816" s="238"/>
      <c r="P816" s="238"/>
      <c r="Q816" s="238"/>
      <c r="R816" s="238"/>
      <c r="S816" s="238"/>
      <c r="T816" s="23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0" t="s">
        <v>147</v>
      </c>
      <c r="AU816" s="240" t="s">
        <v>145</v>
      </c>
      <c r="AV816" s="14" t="s">
        <v>145</v>
      </c>
      <c r="AW816" s="14" t="s">
        <v>33</v>
      </c>
      <c r="AX816" s="14" t="s">
        <v>79</v>
      </c>
      <c r="AY816" s="240" t="s">
        <v>137</v>
      </c>
    </row>
    <row r="817" s="2" customFormat="1">
      <c r="A817" s="40"/>
      <c r="B817" s="41"/>
      <c r="C817" s="206" t="s">
        <v>1126</v>
      </c>
      <c r="D817" s="206" t="s">
        <v>139</v>
      </c>
      <c r="E817" s="207" t="s">
        <v>1127</v>
      </c>
      <c r="F817" s="208" t="s">
        <v>1128</v>
      </c>
      <c r="G817" s="209" t="s">
        <v>719</v>
      </c>
      <c r="H817" s="210">
        <v>11</v>
      </c>
      <c r="I817" s="211"/>
      <c r="J817" s="212">
        <f>ROUND(I817*H817,2)</f>
        <v>0</v>
      </c>
      <c r="K817" s="208" t="s">
        <v>774</v>
      </c>
      <c r="L817" s="46"/>
      <c r="M817" s="213" t="s">
        <v>19</v>
      </c>
      <c r="N817" s="214" t="s">
        <v>43</v>
      </c>
      <c r="O817" s="86"/>
      <c r="P817" s="215">
        <f>O817*H817</f>
        <v>0</v>
      </c>
      <c r="Q817" s="215">
        <v>0</v>
      </c>
      <c r="R817" s="215">
        <f>Q817*H817</f>
        <v>0</v>
      </c>
      <c r="S817" s="215">
        <v>0</v>
      </c>
      <c r="T817" s="216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17" t="s">
        <v>541</v>
      </c>
      <c r="AT817" s="217" t="s">
        <v>139</v>
      </c>
      <c r="AU817" s="217" t="s">
        <v>145</v>
      </c>
      <c r="AY817" s="19" t="s">
        <v>137</v>
      </c>
      <c r="BE817" s="218">
        <f>IF(N817="základní",J817,0)</f>
        <v>0</v>
      </c>
      <c r="BF817" s="218">
        <f>IF(N817="snížená",J817,0)</f>
        <v>0</v>
      </c>
      <c r="BG817" s="218">
        <f>IF(N817="zákl. přenesená",J817,0)</f>
        <v>0</v>
      </c>
      <c r="BH817" s="218">
        <f>IF(N817="sníž. přenesená",J817,0)</f>
        <v>0</v>
      </c>
      <c r="BI817" s="218">
        <f>IF(N817="nulová",J817,0)</f>
        <v>0</v>
      </c>
      <c r="BJ817" s="19" t="s">
        <v>145</v>
      </c>
      <c r="BK817" s="218">
        <f>ROUND(I817*H817,2)</f>
        <v>0</v>
      </c>
      <c r="BL817" s="19" t="s">
        <v>541</v>
      </c>
      <c r="BM817" s="217" t="s">
        <v>1129</v>
      </c>
    </row>
    <row r="818" s="13" customFormat="1">
      <c r="A818" s="13"/>
      <c r="B818" s="219"/>
      <c r="C818" s="220"/>
      <c r="D818" s="221" t="s">
        <v>147</v>
      </c>
      <c r="E818" s="222" t="s">
        <v>19</v>
      </c>
      <c r="F818" s="223" t="s">
        <v>1125</v>
      </c>
      <c r="G818" s="220"/>
      <c r="H818" s="222" t="s">
        <v>19</v>
      </c>
      <c r="I818" s="224"/>
      <c r="J818" s="220"/>
      <c r="K818" s="220"/>
      <c r="L818" s="225"/>
      <c r="M818" s="226"/>
      <c r="N818" s="227"/>
      <c r="O818" s="227"/>
      <c r="P818" s="227"/>
      <c r="Q818" s="227"/>
      <c r="R818" s="227"/>
      <c r="S818" s="227"/>
      <c r="T818" s="22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29" t="s">
        <v>147</v>
      </c>
      <c r="AU818" s="229" t="s">
        <v>145</v>
      </c>
      <c r="AV818" s="13" t="s">
        <v>79</v>
      </c>
      <c r="AW818" s="13" t="s">
        <v>33</v>
      </c>
      <c r="AX818" s="13" t="s">
        <v>71</v>
      </c>
      <c r="AY818" s="229" t="s">
        <v>137</v>
      </c>
    </row>
    <row r="819" s="14" customFormat="1">
      <c r="A819" s="14"/>
      <c r="B819" s="230"/>
      <c r="C819" s="231"/>
      <c r="D819" s="221" t="s">
        <v>147</v>
      </c>
      <c r="E819" s="232" t="s">
        <v>19</v>
      </c>
      <c r="F819" s="233" t="s">
        <v>201</v>
      </c>
      <c r="G819" s="231"/>
      <c r="H819" s="234">
        <v>11</v>
      </c>
      <c r="I819" s="235"/>
      <c r="J819" s="231"/>
      <c r="K819" s="231"/>
      <c r="L819" s="236"/>
      <c r="M819" s="237"/>
      <c r="N819" s="238"/>
      <c r="O819" s="238"/>
      <c r="P819" s="238"/>
      <c r="Q819" s="238"/>
      <c r="R819" s="238"/>
      <c r="S819" s="238"/>
      <c r="T819" s="23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0" t="s">
        <v>147</v>
      </c>
      <c r="AU819" s="240" t="s">
        <v>145</v>
      </c>
      <c r="AV819" s="14" t="s">
        <v>145</v>
      </c>
      <c r="AW819" s="14" t="s">
        <v>33</v>
      </c>
      <c r="AX819" s="14" t="s">
        <v>79</v>
      </c>
      <c r="AY819" s="240" t="s">
        <v>137</v>
      </c>
    </row>
    <row r="820" s="2" customFormat="1">
      <c r="A820" s="40"/>
      <c r="B820" s="41"/>
      <c r="C820" s="206" t="s">
        <v>1130</v>
      </c>
      <c r="D820" s="206" t="s">
        <v>139</v>
      </c>
      <c r="E820" s="207" t="s">
        <v>1131</v>
      </c>
      <c r="F820" s="208" t="s">
        <v>1132</v>
      </c>
      <c r="G820" s="209" t="s">
        <v>719</v>
      </c>
      <c r="H820" s="210">
        <v>26</v>
      </c>
      <c r="I820" s="211"/>
      <c r="J820" s="212">
        <f>ROUND(I820*H820,2)</f>
        <v>0</v>
      </c>
      <c r="K820" s="208" t="s">
        <v>774</v>
      </c>
      <c r="L820" s="46"/>
      <c r="M820" s="213" t="s">
        <v>19</v>
      </c>
      <c r="N820" s="214" t="s">
        <v>43</v>
      </c>
      <c r="O820" s="86"/>
      <c r="P820" s="215">
        <f>O820*H820</f>
        <v>0</v>
      </c>
      <c r="Q820" s="215">
        <v>0</v>
      </c>
      <c r="R820" s="215">
        <f>Q820*H820</f>
        <v>0</v>
      </c>
      <c r="S820" s="215">
        <v>0</v>
      </c>
      <c r="T820" s="216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17" t="s">
        <v>541</v>
      </c>
      <c r="AT820" s="217" t="s">
        <v>139</v>
      </c>
      <c r="AU820" s="217" t="s">
        <v>145</v>
      </c>
      <c r="AY820" s="19" t="s">
        <v>137</v>
      </c>
      <c r="BE820" s="218">
        <f>IF(N820="základní",J820,0)</f>
        <v>0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19" t="s">
        <v>145</v>
      </c>
      <c r="BK820" s="218">
        <f>ROUND(I820*H820,2)</f>
        <v>0</v>
      </c>
      <c r="BL820" s="19" t="s">
        <v>541</v>
      </c>
      <c r="BM820" s="217" t="s">
        <v>1133</v>
      </c>
    </row>
    <row r="821" s="2" customFormat="1" ht="16.5" customHeight="1">
      <c r="A821" s="40"/>
      <c r="B821" s="41"/>
      <c r="C821" s="252" t="s">
        <v>1134</v>
      </c>
      <c r="D821" s="252" t="s">
        <v>208</v>
      </c>
      <c r="E821" s="253" t="s">
        <v>1135</v>
      </c>
      <c r="F821" s="254" t="s">
        <v>1136</v>
      </c>
      <c r="G821" s="255" t="s">
        <v>719</v>
      </c>
      <c r="H821" s="256">
        <v>1</v>
      </c>
      <c r="I821" s="257"/>
      <c r="J821" s="258">
        <f>ROUND(I821*H821,2)</f>
        <v>0</v>
      </c>
      <c r="K821" s="254" t="s">
        <v>774</v>
      </c>
      <c r="L821" s="259"/>
      <c r="M821" s="260" t="s">
        <v>19</v>
      </c>
      <c r="N821" s="261" t="s">
        <v>43</v>
      </c>
      <c r="O821" s="86"/>
      <c r="P821" s="215">
        <f>O821*H821</f>
        <v>0</v>
      </c>
      <c r="Q821" s="215">
        <v>0</v>
      </c>
      <c r="R821" s="215">
        <f>Q821*H821</f>
        <v>0</v>
      </c>
      <c r="S821" s="215">
        <v>0</v>
      </c>
      <c r="T821" s="216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17" t="s">
        <v>1137</v>
      </c>
      <c r="AT821" s="217" t="s">
        <v>208</v>
      </c>
      <c r="AU821" s="217" t="s">
        <v>145</v>
      </c>
      <c r="AY821" s="19" t="s">
        <v>137</v>
      </c>
      <c r="BE821" s="218">
        <f>IF(N821="základní",J821,0)</f>
        <v>0</v>
      </c>
      <c r="BF821" s="218">
        <f>IF(N821="snížená",J821,0)</f>
        <v>0</v>
      </c>
      <c r="BG821" s="218">
        <f>IF(N821="zákl. přenesená",J821,0)</f>
        <v>0</v>
      </c>
      <c r="BH821" s="218">
        <f>IF(N821="sníž. přenesená",J821,0)</f>
        <v>0</v>
      </c>
      <c r="BI821" s="218">
        <f>IF(N821="nulová",J821,0)</f>
        <v>0</v>
      </c>
      <c r="BJ821" s="19" t="s">
        <v>145</v>
      </c>
      <c r="BK821" s="218">
        <f>ROUND(I821*H821,2)</f>
        <v>0</v>
      </c>
      <c r="BL821" s="19" t="s">
        <v>541</v>
      </c>
      <c r="BM821" s="217" t="s">
        <v>1138</v>
      </c>
    </row>
    <row r="822" s="2" customFormat="1">
      <c r="A822" s="40"/>
      <c r="B822" s="41"/>
      <c r="C822" s="206" t="s">
        <v>1139</v>
      </c>
      <c r="D822" s="206" t="s">
        <v>139</v>
      </c>
      <c r="E822" s="207" t="s">
        <v>1140</v>
      </c>
      <c r="F822" s="208" t="s">
        <v>1141</v>
      </c>
      <c r="G822" s="209" t="s">
        <v>719</v>
      </c>
      <c r="H822" s="210">
        <v>26</v>
      </c>
      <c r="I822" s="211"/>
      <c r="J822" s="212">
        <f>ROUND(I822*H822,2)</f>
        <v>0</v>
      </c>
      <c r="K822" s="208" t="s">
        <v>774</v>
      </c>
      <c r="L822" s="46"/>
      <c r="M822" s="213" t="s">
        <v>19</v>
      </c>
      <c r="N822" s="214" t="s">
        <v>43</v>
      </c>
      <c r="O822" s="86"/>
      <c r="P822" s="215">
        <f>O822*H822</f>
        <v>0</v>
      </c>
      <c r="Q822" s="215">
        <v>0</v>
      </c>
      <c r="R822" s="215">
        <f>Q822*H822</f>
        <v>0</v>
      </c>
      <c r="S822" s="215">
        <v>0</v>
      </c>
      <c r="T822" s="216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17" t="s">
        <v>541</v>
      </c>
      <c r="AT822" s="217" t="s">
        <v>139</v>
      </c>
      <c r="AU822" s="217" t="s">
        <v>145</v>
      </c>
      <c r="AY822" s="19" t="s">
        <v>137</v>
      </c>
      <c r="BE822" s="218">
        <f>IF(N822="základní",J822,0)</f>
        <v>0</v>
      </c>
      <c r="BF822" s="218">
        <f>IF(N822="snížená",J822,0)</f>
        <v>0</v>
      </c>
      <c r="BG822" s="218">
        <f>IF(N822="zákl. přenesená",J822,0)</f>
        <v>0</v>
      </c>
      <c r="BH822" s="218">
        <f>IF(N822="sníž. přenesená",J822,0)</f>
        <v>0</v>
      </c>
      <c r="BI822" s="218">
        <f>IF(N822="nulová",J822,0)</f>
        <v>0</v>
      </c>
      <c r="BJ822" s="19" t="s">
        <v>145</v>
      </c>
      <c r="BK822" s="218">
        <f>ROUND(I822*H822,2)</f>
        <v>0</v>
      </c>
      <c r="BL822" s="19" t="s">
        <v>541</v>
      </c>
      <c r="BM822" s="217" t="s">
        <v>1142</v>
      </c>
    </row>
    <row r="823" s="12" customFormat="1" ht="22.8" customHeight="1">
      <c r="A823" s="12"/>
      <c r="B823" s="190"/>
      <c r="C823" s="191"/>
      <c r="D823" s="192" t="s">
        <v>70</v>
      </c>
      <c r="E823" s="204" t="s">
        <v>1143</v>
      </c>
      <c r="F823" s="204" t="s">
        <v>1144</v>
      </c>
      <c r="G823" s="191"/>
      <c r="H823" s="191"/>
      <c r="I823" s="194"/>
      <c r="J823" s="205">
        <f>BK823</f>
        <v>0</v>
      </c>
      <c r="K823" s="191"/>
      <c r="L823" s="196"/>
      <c r="M823" s="197"/>
      <c r="N823" s="198"/>
      <c r="O823" s="198"/>
      <c r="P823" s="199">
        <f>SUM(P824:P826)</f>
        <v>0</v>
      </c>
      <c r="Q823" s="198"/>
      <c r="R823" s="199">
        <f>SUM(R824:R826)</f>
        <v>0.0032000000000000002</v>
      </c>
      <c r="S823" s="198"/>
      <c r="T823" s="200">
        <f>SUM(T824:T826)</f>
        <v>0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01" t="s">
        <v>153</v>
      </c>
      <c r="AT823" s="202" t="s">
        <v>70</v>
      </c>
      <c r="AU823" s="202" t="s">
        <v>79</v>
      </c>
      <c r="AY823" s="201" t="s">
        <v>137</v>
      </c>
      <c r="BK823" s="203">
        <f>SUM(BK824:BK826)</f>
        <v>0</v>
      </c>
    </row>
    <row r="824" s="2" customFormat="1" ht="16.5" customHeight="1">
      <c r="A824" s="40"/>
      <c r="B824" s="41"/>
      <c r="C824" s="206" t="s">
        <v>1145</v>
      </c>
      <c r="D824" s="206" t="s">
        <v>139</v>
      </c>
      <c r="E824" s="207" t="s">
        <v>1146</v>
      </c>
      <c r="F824" s="208" t="s">
        <v>1147</v>
      </c>
      <c r="G824" s="209" t="s">
        <v>719</v>
      </c>
      <c r="H824" s="210">
        <v>1</v>
      </c>
      <c r="I824" s="211"/>
      <c r="J824" s="212">
        <f>ROUND(I824*H824,2)</f>
        <v>0</v>
      </c>
      <c r="K824" s="208" t="s">
        <v>774</v>
      </c>
      <c r="L824" s="46"/>
      <c r="M824" s="213" t="s">
        <v>19</v>
      </c>
      <c r="N824" s="214" t="s">
        <v>43</v>
      </c>
      <c r="O824" s="86"/>
      <c r="P824" s="215">
        <f>O824*H824</f>
        <v>0</v>
      </c>
      <c r="Q824" s="215">
        <v>0</v>
      </c>
      <c r="R824" s="215">
        <f>Q824*H824</f>
        <v>0</v>
      </c>
      <c r="S824" s="215">
        <v>0</v>
      </c>
      <c r="T824" s="216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17" t="s">
        <v>541</v>
      </c>
      <c r="AT824" s="217" t="s">
        <v>139</v>
      </c>
      <c r="AU824" s="217" t="s">
        <v>145</v>
      </c>
      <c r="AY824" s="19" t="s">
        <v>137</v>
      </c>
      <c r="BE824" s="218">
        <f>IF(N824="základní",J824,0)</f>
        <v>0</v>
      </c>
      <c r="BF824" s="218">
        <f>IF(N824="snížená",J824,0)</f>
        <v>0</v>
      </c>
      <c r="BG824" s="218">
        <f>IF(N824="zákl. přenesená",J824,0)</f>
        <v>0</v>
      </c>
      <c r="BH824" s="218">
        <f>IF(N824="sníž. přenesená",J824,0)</f>
        <v>0</v>
      </c>
      <c r="BI824" s="218">
        <f>IF(N824="nulová",J824,0)</f>
        <v>0</v>
      </c>
      <c r="BJ824" s="19" t="s">
        <v>145</v>
      </c>
      <c r="BK824" s="218">
        <f>ROUND(I824*H824,2)</f>
        <v>0</v>
      </c>
      <c r="BL824" s="19" t="s">
        <v>541</v>
      </c>
      <c r="BM824" s="217" t="s">
        <v>1148</v>
      </c>
    </row>
    <row r="825" s="2" customFormat="1" ht="16.5" customHeight="1">
      <c r="A825" s="40"/>
      <c r="B825" s="41"/>
      <c r="C825" s="206" t="s">
        <v>1149</v>
      </c>
      <c r="D825" s="206" t="s">
        <v>139</v>
      </c>
      <c r="E825" s="207" t="s">
        <v>1150</v>
      </c>
      <c r="F825" s="208" t="s">
        <v>1151</v>
      </c>
      <c r="G825" s="209" t="s">
        <v>719</v>
      </c>
      <c r="H825" s="210">
        <v>1</v>
      </c>
      <c r="I825" s="211"/>
      <c r="J825" s="212">
        <f>ROUND(I825*H825,2)</f>
        <v>0</v>
      </c>
      <c r="K825" s="208" t="s">
        <v>774</v>
      </c>
      <c r="L825" s="46"/>
      <c r="M825" s="213" t="s">
        <v>19</v>
      </c>
      <c r="N825" s="214" t="s">
        <v>43</v>
      </c>
      <c r="O825" s="86"/>
      <c r="P825" s="215">
        <f>O825*H825</f>
        <v>0</v>
      </c>
      <c r="Q825" s="215">
        <v>0</v>
      </c>
      <c r="R825" s="215">
        <f>Q825*H825</f>
        <v>0</v>
      </c>
      <c r="S825" s="215">
        <v>0</v>
      </c>
      <c r="T825" s="216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17" t="s">
        <v>541</v>
      </c>
      <c r="AT825" s="217" t="s">
        <v>139</v>
      </c>
      <c r="AU825" s="217" t="s">
        <v>145</v>
      </c>
      <c r="AY825" s="19" t="s">
        <v>137</v>
      </c>
      <c r="BE825" s="218">
        <f>IF(N825="základní",J825,0)</f>
        <v>0</v>
      </c>
      <c r="BF825" s="218">
        <f>IF(N825="snížená",J825,0)</f>
        <v>0</v>
      </c>
      <c r="BG825" s="218">
        <f>IF(N825="zákl. přenesená",J825,0)</f>
        <v>0</v>
      </c>
      <c r="BH825" s="218">
        <f>IF(N825="sníž. přenesená",J825,0)</f>
        <v>0</v>
      </c>
      <c r="BI825" s="218">
        <f>IF(N825="nulová",J825,0)</f>
        <v>0</v>
      </c>
      <c r="BJ825" s="19" t="s">
        <v>145</v>
      </c>
      <c r="BK825" s="218">
        <f>ROUND(I825*H825,2)</f>
        <v>0</v>
      </c>
      <c r="BL825" s="19" t="s">
        <v>541</v>
      </c>
      <c r="BM825" s="217" t="s">
        <v>1152</v>
      </c>
    </row>
    <row r="826" s="2" customFormat="1" ht="21.75" customHeight="1">
      <c r="A826" s="40"/>
      <c r="B826" s="41"/>
      <c r="C826" s="252" t="s">
        <v>1153</v>
      </c>
      <c r="D826" s="252" t="s">
        <v>208</v>
      </c>
      <c r="E826" s="253" t="s">
        <v>1154</v>
      </c>
      <c r="F826" s="254" t="s">
        <v>1155</v>
      </c>
      <c r="G826" s="255" t="s">
        <v>719</v>
      </c>
      <c r="H826" s="256">
        <v>1</v>
      </c>
      <c r="I826" s="257"/>
      <c r="J826" s="258">
        <f>ROUND(I826*H826,2)</f>
        <v>0</v>
      </c>
      <c r="K826" s="254" t="s">
        <v>774</v>
      </c>
      <c r="L826" s="259"/>
      <c r="M826" s="277" t="s">
        <v>19</v>
      </c>
      <c r="N826" s="278" t="s">
        <v>43</v>
      </c>
      <c r="O826" s="279"/>
      <c r="P826" s="280">
        <f>O826*H826</f>
        <v>0</v>
      </c>
      <c r="Q826" s="280">
        <v>0.0032000000000000002</v>
      </c>
      <c r="R826" s="280">
        <f>Q826*H826</f>
        <v>0.0032000000000000002</v>
      </c>
      <c r="S826" s="280">
        <v>0</v>
      </c>
      <c r="T826" s="281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17" t="s">
        <v>925</v>
      </c>
      <c r="AT826" s="217" t="s">
        <v>208</v>
      </c>
      <c r="AU826" s="217" t="s">
        <v>145</v>
      </c>
      <c r="AY826" s="19" t="s">
        <v>137</v>
      </c>
      <c r="BE826" s="218">
        <f>IF(N826="základní",J826,0)</f>
        <v>0</v>
      </c>
      <c r="BF826" s="218">
        <f>IF(N826="snížená",J826,0)</f>
        <v>0</v>
      </c>
      <c r="BG826" s="218">
        <f>IF(N826="zákl. přenesená",J826,0)</f>
        <v>0</v>
      </c>
      <c r="BH826" s="218">
        <f>IF(N826="sníž. přenesená",J826,0)</f>
        <v>0</v>
      </c>
      <c r="BI826" s="218">
        <f>IF(N826="nulová",J826,0)</f>
        <v>0</v>
      </c>
      <c r="BJ826" s="19" t="s">
        <v>145</v>
      </c>
      <c r="BK826" s="218">
        <f>ROUND(I826*H826,2)</f>
        <v>0</v>
      </c>
      <c r="BL826" s="19" t="s">
        <v>925</v>
      </c>
      <c r="BM826" s="217" t="s">
        <v>1156</v>
      </c>
    </row>
    <row r="827" s="2" customFormat="1" ht="6.96" customHeight="1">
      <c r="A827" s="40"/>
      <c r="B827" s="61"/>
      <c r="C827" s="62"/>
      <c r="D827" s="62"/>
      <c r="E827" s="62"/>
      <c r="F827" s="62"/>
      <c r="G827" s="62"/>
      <c r="H827" s="62"/>
      <c r="I827" s="62"/>
      <c r="J827" s="62"/>
      <c r="K827" s="62"/>
      <c r="L827" s="46"/>
      <c r="M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</row>
  </sheetData>
  <sheetProtection sheet="1" autoFilter="0" formatColumns="0" formatRows="0" objects="1" scenarios="1" spinCount="100000" saltValue="DzR5mzbu4SBTMuxjRFWI1PhDGDNpkNJh2CH9fHiuIIk9bq2rYYR50y7GML8c+ZLAHe3rGiJkqlSUncPV2oTyjA==" hashValue="0+cus3weg/QqwrT/yGyOpK0GGRKMijBGMz1uPKbzWSznqfpS6zIdr6EKeT/BbcfIQHB3oS2M3peceFf8LqXcDw==" algorithmName="SHA-512" password="CC35"/>
  <autoFilter ref="C102:K826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bytového domu Na Lani 212, Nový Jičín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1157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4. 2. 2020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93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ROUND((SUM(BE82:BE121)),  2)</f>
        <v>0</v>
      </c>
      <c r="G33" s="40"/>
      <c r="H33" s="40"/>
      <c r="I33" s="150">
        <v>0.20999999999999999</v>
      </c>
      <c r="J33" s="149">
        <f>ROUND(((SUM(BE82:BE121))*I33),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ROUND((SUM(BF82:BF121)),  2)</f>
        <v>0</v>
      </c>
      <c r="G34" s="40"/>
      <c r="H34" s="40"/>
      <c r="I34" s="150">
        <v>0.14999999999999999</v>
      </c>
      <c r="J34" s="149">
        <f>ROUND(((SUM(BF82:BF121))*I34),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ROUND((SUM(BG82:BG121)),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ROUND((SUM(BH82:BH121)),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ROUND((SUM(BI82:BI121)),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bytového domu Na Lani 212, Nový Jičín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 01.02 - Revitalizace bytového domu Na Lani 212, Nový Jičín - nezpůsobilé výdaje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parc. č. 426/18, k.ú. Loučka u Nového Jičína</v>
      </c>
      <c r="G52" s="42"/>
      <c r="H52" s="42"/>
      <c r="I52" s="34" t="s">
        <v>23</v>
      </c>
      <c r="J52" s="74" t="str">
        <f>IF(J12="","",J12)</f>
        <v>4. 2. 2020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Nový Jičín, Masarykovo náměstí 1/1, 741 01</v>
      </c>
      <c r="G54" s="42"/>
      <c r="H54" s="42"/>
      <c r="I54" s="34" t="s">
        <v>31</v>
      </c>
      <c r="J54" s="38" t="str">
        <f>E21</f>
        <v>BENEPRO,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BENEPRO, a.s.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1158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98</v>
      </c>
      <c r="E61" s="170"/>
      <c r="F61" s="170"/>
      <c r="G61" s="170"/>
      <c r="H61" s="170"/>
      <c r="I61" s="170"/>
      <c r="J61" s="171">
        <f>J119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J120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122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Revitalizace bytového domu Na Lani 212, Nový Jičín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30" customHeight="1">
      <c r="A74" s="40"/>
      <c r="B74" s="41"/>
      <c r="C74" s="42"/>
      <c r="D74" s="42"/>
      <c r="E74" s="71" t="str">
        <f>E9</f>
        <v>SO 01.02 - Revitalizace bytového domu Na Lani 212, Nový Jičín - nezpůsobilé výdaje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parc. č. 426/18, k.ú. Loučka u Nového Jičína</v>
      </c>
      <c r="G76" s="42"/>
      <c r="H76" s="42"/>
      <c r="I76" s="34" t="s">
        <v>23</v>
      </c>
      <c r="J76" s="74" t="str">
        <f>IF(J12="","",J12)</f>
        <v>4. 2. 2020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Město Nový Jičín, Masarykovo náměstí 1/1, 741 01</v>
      </c>
      <c r="G78" s="42"/>
      <c r="H78" s="42"/>
      <c r="I78" s="34" t="s">
        <v>31</v>
      </c>
      <c r="J78" s="38" t="str">
        <f>E21</f>
        <v>BENEPRO, a.s.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BENEPRO, a.s.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123</v>
      </c>
      <c r="D81" s="182" t="s">
        <v>56</v>
      </c>
      <c r="E81" s="182" t="s">
        <v>52</v>
      </c>
      <c r="F81" s="182" t="s">
        <v>53</v>
      </c>
      <c r="G81" s="182" t="s">
        <v>124</v>
      </c>
      <c r="H81" s="182" t="s">
        <v>125</v>
      </c>
      <c r="I81" s="182" t="s">
        <v>126</v>
      </c>
      <c r="J81" s="182" t="s">
        <v>96</v>
      </c>
      <c r="K81" s="183" t="s">
        <v>127</v>
      </c>
      <c r="L81" s="184"/>
      <c r="M81" s="94" t="s">
        <v>19</v>
      </c>
      <c r="N81" s="95" t="s">
        <v>41</v>
      </c>
      <c r="O81" s="95" t="s">
        <v>128</v>
      </c>
      <c r="P81" s="95" t="s">
        <v>129</v>
      </c>
      <c r="Q81" s="95" t="s">
        <v>130</v>
      </c>
      <c r="R81" s="95" t="s">
        <v>131</v>
      </c>
      <c r="S81" s="95" t="s">
        <v>132</v>
      </c>
      <c r="T81" s="96" t="s">
        <v>133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134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P83+P119</f>
        <v>0</v>
      </c>
      <c r="Q82" s="98"/>
      <c r="R82" s="187">
        <f>R83+R119</f>
        <v>1.705738</v>
      </c>
      <c r="S82" s="98"/>
      <c r="T82" s="188">
        <f>T83+T119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70</v>
      </c>
      <c r="AU82" s="19" t="s">
        <v>97</v>
      </c>
      <c r="BK82" s="189">
        <f>BK83+BK119</f>
        <v>0</v>
      </c>
    </row>
    <row r="83" s="12" customFormat="1" ht="25.92" customHeight="1">
      <c r="A83" s="12"/>
      <c r="B83" s="190"/>
      <c r="C83" s="191"/>
      <c r="D83" s="192" t="s">
        <v>70</v>
      </c>
      <c r="E83" s="193" t="s">
        <v>79</v>
      </c>
      <c r="F83" s="193" t="s">
        <v>138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SUM(P84:P118)</f>
        <v>0</v>
      </c>
      <c r="Q83" s="198"/>
      <c r="R83" s="199">
        <f>SUM(R84:R118)</f>
        <v>1.705738</v>
      </c>
      <c r="S83" s="198"/>
      <c r="T83" s="200">
        <f>SUM(T84:T118)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79</v>
      </c>
      <c r="AT83" s="202" t="s">
        <v>70</v>
      </c>
      <c r="AU83" s="202" t="s">
        <v>71</v>
      </c>
      <c r="AY83" s="201" t="s">
        <v>137</v>
      </c>
      <c r="BK83" s="203">
        <f>SUM(BK84:BK118)</f>
        <v>0</v>
      </c>
    </row>
    <row r="84" s="2" customFormat="1" ht="44.25" customHeight="1">
      <c r="A84" s="40"/>
      <c r="B84" s="41"/>
      <c r="C84" s="206" t="s">
        <v>79</v>
      </c>
      <c r="D84" s="206" t="s">
        <v>139</v>
      </c>
      <c r="E84" s="207" t="s">
        <v>1159</v>
      </c>
      <c r="F84" s="208" t="s">
        <v>1160</v>
      </c>
      <c r="G84" s="209" t="s">
        <v>142</v>
      </c>
      <c r="H84" s="210">
        <v>40</v>
      </c>
      <c r="I84" s="211"/>
      <c r="J84" s="212">
        <f>ROUND(I84*H84,2)</f>
        <v>0</v>
      </c>
      <c r="K84" s="208" t="s">
        <v>143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144</v>
      </c>
      <c r="AT84" s="217" t="s">
        <v>139</v>
      </c>
      <c r="AU84" s="217" t="s">
        <v>79</v>
      </c>
      <c r="AY84" s="19" t="s">
        <v>137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145</v>
      </c>
      <c r="BK84" s="218">
        <f>ROUND(I84*H84,2)</f>
        <v>0</v>
      </c>
      <c r="BL84" s="19" t="s">
        <v>144</v>
      </c>
      <c r="BM84" s="217" t="s">
        <v>1161</v>
      </c>
    </row>
    <row r="85" s="13" customFormat="1">
      <c r="A85" s="13"/>
      <c r="B85" s="219"/>
      <c r="C85" s="220"/>
      <c r="D85" s="221" t="s">
        <v>147</v>
      </c>
      <c r="E85" s="222" t="s">
        <v>19</v>
      </c>
      <c r="F85" s="223" t="s">
        <v>1162</v>
      </c>
      <c r="G85" s="220"/>
      <c r="H85" s="222" t="s">
        <v>19</v>
      </c>
      <c r="I85" s="224"/>
      <c r="J85" s="220"/>
      <c r="K85" s="220"/>
      <c r="L85" s="225"/>
      <c r="M85" s="226"/>
      <c r="N85" s="227"/>
      <c r="O85" s="227"/>
      <c r="P85" s="227"/>
      <c r="Q85" s="227"/>
      <c r="R85" s="227"/>
      <c r="S85" s="227"/>
      <c r="T85" s="22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9" t="s">
        <v>147</v>
      </c>
      <c r="AU85" s="229" t="s">
        <v>79</v>
      </c>
      <c r="AV85" s="13" t="s">
        <v>79</v>
      </c>
      <c r="AW85" s="13" t="s">
        <v>33</v>
      </c>
      <c r="AX85" s="13" t="s">
        <v>71</v>
      </c>
      <c r="AY85" s="229" t="s">
        <v>137</v>
      </c>
    </row>
    <row r="86" s="14" customFormat="1">
      <c r="A86" s="14"/>
      <c r="B86" s="230"/>
      <c r="C86" s="231"/>
      <c r="D86" s="221" t="s">
        <v>147</v>
      </c>
      <c r="E86" s="232" t="s">
        <v>19</v>
      </c>
      <c r="F86" s="233" t="s">
        <v>1163</v>
      </c>
      <c r="G86" s="231"/>
      <c r="H86" s="234">
        <v>40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0" t="s">
        <v>147</v>
      </c>
      <c r="AU86" s="240" t="s">
        <v>79</v>
      </c>
      <c r="AV86" s="14" t="s">
        <v>145</v>
      </c>
      <c r="AW86" s="14" t="s">
        <v>33</v>
      </c>
      <c r="AX86" s="14" t="s">
        <v>79</v>
      </c>
      <c r="AY86" s="240" t="s">
        <v>137</v>
      </c>
    </row>
    <row r="87" s="2" customFormat="1">
      <c r="A87" s="40"/>
      <c r="B87" s="41"/>
      <c r="C87" s="206" t="s">
        <v>145</v>
      </c>
      <c r="D87" s="206" t="s">
        <v>139</v>
      </c>
      <c r="E87" s="207" t="s">
        <v>1164</v>
      </c>
      <c r="F87" s="208" t="s">
        <v>1165</v>
      </c>
      <c r="G87" s="209" t="s">
        <v>142</v>
      </c>
      <c r="H87" s="210">
        <v>54.350000000000001</v>
      </c>
      <c r="I87" s="211"/>
      <c r="J87" s="212">
        <f>ROUND(I87*H87,2)</f>
        <v>0</v>
      </c>
      <c r="K87" s="208" t="s">
        <v>143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144</v>
      </c>
      <c r="AT87" s="217" t="s">
        <v>139</v>
      </c>
      <c r="AU87" s="217" t="s">
        <v>79</v>
      </c>
      <c r="AY87" s="19" t="s">
        <v>137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145</v>
      </c>
      <c r="BK87" s="218">
        <f>ROUND(I87*H87,2)</f>
        <v>0</v>
      </c>
      <c r="BL87" s="19" t="s">
        <v>144</v>
      </c>
      <c r="BM87" s="217" t="s">
        <v>1166</v>
      </c>
    </row>
    <row r="88" s="2" customFormat="1" ht="16.5" customHeight="1">
      <c r="A88" s="40"/>
      <c r="B88" s="41"/>
      <c r="C88" s="252" t="s">
        <v>153</v>
      </c>
      <c r="D88" s="252" t="s">
        <v>208</v>
      </c>
      <c r="E88" s="253" t="s">
        <v>1167</v>
      </c>
      <c r="F88" s="254" t="s">
        <v>1168</v>
      </c>
      <c r="G88" s="255" t="s">
        <v>968</v>
      </c>
      <c r="H88" s="256">
        <v>0.81499999999999995</v>
      </c>
      <c r="I88" s="257"/>
      <c r="J88" s="258">
        <f>ROUND(I88*H88,2)</f>
        <v>0</v>
      </c>
      <c r="K88" s="254" t="s">
        <v>143</v>
      </c>
      <c r="L88" s="259"/>
      <c r="M88" s="260" t="s">
        <v>19</v>
      </c>
      <c r="N88" s="261" t="s">
        <v>43</v>
      </c>
      <c r="O88" s="86"/>
      <c r="P88" s="215">
        <f>O88*H88</f>
        <v>0</v>
      </c>
      <c r="Q88" s="215">
        <v>0.001</v>
      </c>
      <c r="R88" s="215">
        <f>Q88*H88</f>
        <v>0.00081499999999999997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180</v>
      </c>
      <c r="AT88" s="217" t="s">
        <v>208</v>
      </c>
      <c r="AU88" s="217" t="s">
        <v>79</v>
      </c>
      <c r="AY88" s="19" t="s">
        <v>137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145</v>
      </c>
      <c r="BK88" s="218">
        <f>ROUND(I88*H88,2)</f>
        <v>0</v>
      </c>
      <c r="BL88" s="19" t="s">
        <v>144</v>
      </c>
      <c r="BM88" s="217" t="s">
        <v>1169</v>
      </c>
    </row>
    <row r="89" s="14" customFormat="1">
      <c r="A89" s="14"/>
      <c r="B89" s="230"/>
      <c r="C89" s="231"/>
      <c r="D89" s="221" t="s">
        <v>147</v>
      </c>
      <c r="E89" s="231"/>
      <c r="F89" s="233" t="s">
        <v>1170</v>
      </c>
      <c r="G89" s="231"/>
      <c r="H89" s="234">
        <v>0.81499999999999995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0" t="s">
        <v>147</v>
      </c>
      <c r="AU89" s="240" t="s">
        <v>79</v>
      </c>
      <c r="AV89" s="14" t="s">
        <v>145</v>
      </c>
      <c r="AW89" s="14" t="s">
        <v>4</v>
      </c>
      <c r="AX89" s="14" t="s">
        <v>79</v>
      </c>
      <c r="AY89" s="240" t="s">
        <v>137</v>
      </c>
    </row>
    <row r="90" s="2" customFormat="1" ht="16.5" customHeight="1">
      <c r="A90" s="40"/>
      <c r="B90" s="41"/>
      <c r="C90" s="252" t="s">
        <v>144</v>
      </c>
      <c r="D90" s="252" t="s">
        <v>208</v>
      </c>
      <c r="E90" s="253" t="s">
        <v>1171</v>
      </c>
      <c r="F90" s="254" t="s">
        <v>1172</v>
      </c>
      <c r="G90" s="255" t="s">
        <v>161</v>
      </c>
      <c r="H90" s="256">
        <v>1.359</v>
      </c>
      <c r="I90" s="257"/>
      <c r="J90" s="258">
        <f>ROUND(I90*H90,2)</f>
        <v>0</v>
      </c>
      <c r="K90" s="254" t="s">
        <v>143</v>
      </c>
      <c r="L90" s="259"/>
      <c r="M90" s="260" t="s">
        <v>19</v>
      </c>
      <c r="N90" s="261" t="s">
        <v>43</v>
      </c>
      <c r="O90" s="86"/>
      <c r="P90" s="215">
        <f>O90*H90</f>
        <v>0</v>
      </c>
      <c r="Q90" s="215">
        <v>0.20999999999999999</v>
      </c>
      <c r="R90" s="215">
        <f>Q90*H90</f>
        <v>0.28538999999999998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180</v>
      </c>
      <c r="AT90" s="217" t="s">
        <v>208</v>
      </c>
      <c r="AU90" s="217" t="s">
        <v>79</v>
      </c>
      <c r="AY90" s="19" t="s">
        <v>137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145</v>
      </c>
      <c r="BK90" s="218">
        <f>ROUND(I90*H90,2)</f>
        <v>0</v>
      </c>
      <c r="BL90" s="19" t="s">
        <v>144</v>
      </c>
      <c r="BM90" s="217" t="s">
        <v>1173</v>
      </c>
    </row>
    <row r="91" s="14" customFormat="1">
      <c r="A91" s="14"/>
      <c r="B91" s="230"/>
      <c r="C91" s="231"/>
      <c r="D91" s="221" t="s">
        <v>147</v>
      </c>
      <c r="E91" s="232" t="s">
        <v>19</v>
      </c>
      <c r="F91" s="233" t="s">
        <v>1174</v>
      </c>
      <c r="G91" s="231"/>
      <c r="H91" s="234">
        <v>1.359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0" t="s">
        <v>147</v>
      </c>
      <c r="AU91" s="240" t="s">
        <v>79</v>
      </c>
      <c r="AV91" s="14" t="s">
        <v>145</v>
      </c>
      <c r="AW91" s="14" t="s">
        <v>33</v>
      </c>
      <c r="AX91" s="14" t="s">
        <v>79</v>
      </c>
      <c r="AY91" s="240" t="s">
        <v>137</v>
      </c>
    </row>
    <row r="92" s="2" customFormat="1" ht="44.25" customHeight="1">
      <c r="A92" s="40"/>
      <c r="B92" s="41"/>
      <c r="C92" s="206" t="s">
        <v>164</v>
      </c>
      <c r="D92" s="206" t="s">
        <v>139</v>
      </c>
      <c r="E92" s="207" t="s">
        <v>1175</v>
      </c>
      <c r="F92" s="208" t="s">
        <v>1176</v>
      </c>
      <c r="G92" s="209" t="s">
        <v>719</v>
      </c>
      <c r="H92" s="210">
        <v>10</v>
      </c>
      <c r="I92" s="211"/>
      <c r="J92" s="212">
        <f>ROUND(I92*H92,2)</f>
        <v>0</v>
      </c>
      <c r="K92" s="208" t="s">
        <v>143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144</v>
      </c>
      <c r="AT92" s="217" t="s">
        <v>139</v>
      </c>
      <c r="AU92" s="217" t="s">
        <v>79</v>
      </c>
      <c r="AY92" s="19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145</v>
      </c>
      <c r="BK92" s="218">
        <f>ROUND(I92*H92,2)</f>
        <v>0</v>
      </c>
      <c r="BL92" s="19" t="s">
        <v>144</v>
      </c>
      <c r="BM92" s="217" t="s">
        <v>1177</v>
      </c>
    </row>
    <row r="93" s="2" customFormat="1">
      <c r="A93" s="40"/>
      <c r="B93" s="41"/>
      <c r="C93" s="206" t="s">
        <v>168</v>
      </c>
      <c r="D93" s="206" t="s">
        <v>139</v>
      </c>
      <c r="E93" s="207" t="s">
        <v>1178</v>
      </c>
      <c r="F93" s="208" t="s">
        <v>1179</v>
      </c>
      <c r="G93" s="209" t="s">
        <v>719</v>
      </c>
      <c r="H93" s="210">
        <v>10</v>
      </c>
      <c r="I93" s="211"/>
      <c r="J93" s="212">
        <f>ROUND(I93*H93,2)</f>
        <v>0</v>
      </c>
      <c r="K93" s="208" t="s">
        <v>143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144</v>
      </c>
      <c r="AT93" s="217" t="s">
        <v>139</v>
      </c>
      <c r="AU93" s="217" t="s">
        <v>79</v>
      </c>
      <c r="AY93" s="19" t="s">
        <v>137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145</v>
      </c>
      <c r="BK93" s="218">
        <f>ROUND(I93*H93,2)</f>
        <v>0</v>
      </c>
      <c r="BL93" s="19" t="s">
        <v>144</v>
      </c>
      <c r="BM93" s="217" t="s">
        <v>1180</v>
      </c>
    </row>
    <row r="94" s="2" customFormat="1" ht="16.5" customHeight="1">
      <c r="A94" s="40"/>
      <c r="B94" s="41"/>
      <c r="C94" s="252" t="s">
        <v>174</v>
      </c>
      <c r="D94" s="252" t="s">
        <v>208</v>
      </c>
      <c r="E94" s="253" t="s">
        <v>1181</v>
      </c>
      <c r="F94" s="254" t="s">
        <v>1182</v>
      </c>
      <c r="G94" s="255" t="s">
        <v>719</v>
      </c>
      <c r="H94" s="256">
        <v>10</v>
      </c>
      <c r="I94" s="257"/>
      <c r="J94" s="258">
        <f>ROUND(I94*H94,2)</f>
        <v>0</v>
      </c>
      <c r="K94" s="254" t="s">
        <v>143</v>
      </c>
      <c r="L94" s="259"/>
      <c r="M94" s="260" t="s">
        <v>19</v>
      </c>
      <c r="N94" s="261" t="s">
        <v>43</v>
      </c>
      <c r="O94" s="86"/>
      <c r="P94" s="215">
        <f>O94*H94</f>
        <v>0</v>
      </c>
      <c r="Q94" s="215">
        <v>0.0050000000000000001</v>
      </c>
      <c r="R94" s="215">
        <f>Q94*H94</f>
        <v>0.050000000000000003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180</v>
      </c>
      <c r="AT94" s="217" t="s">
        <v>208</v>
      </c>
      <c r="AU94" s="217" t="s">
        <v>79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145</v>
      </c>
      <c r="BK94" s="218">
        <f>ROUND(I94*H94,2)</f>
        <v>0</v>
      </c>
      <c r="BL94" s="19" t="s">
        <v>144</v>
      </c>
      <c r="BM94" s="217" t="s">
        <v>1183</v>
      </c>
    </row>
    <row r="95" s="2" customFormat="1" ht="21.75" customHeight="1">
      <c r="A95" s="40"/>
      <c r="B95" s="41"/>
      <c r="C95" s="206" t="s">
        <v>180</v>
      </c>
      <c r="D95" s="206" t="s">
        <v>139</v>
      </c>
      <c r="E95" s="207" t="s">
        <v>1184</v>
      </c>
      <c r="F95" s="208" t="s">
        <v>1185</v>
      </c>
      <c r="G95" s="209" t="s">
        <v>719</v>
      </c>
      <c r="H95" s="210">
        <v>30</v>
      </c>
      <c r="I95" s="211"/>
      <c r="J95" s="212">
        <f>ROUND(I95*H95,2)</f>
        <v>0</v>
      </c>
      <c r="K95" s="208" t="s">
        <v>143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5.1999999999999997E-05</v>
      </c>
      <c r="R95" s="215">
        <f>Q95*H95</f>
        <v>0.00156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144</v>
      </c>
      <c r="AT95" s="217" t="s">
        <v>139</v>
      </c>
      <c r="AU95" s="217" t="s">
        <v>79</v>
      </c>
      <c r="AY95" s="19" t="s">
        <v>137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145</v>
      </c>
      <c r="BK95" s="218">
        <f>ROUND(I95*H95,2)</f>
        <v>0</v>
      </c>
      <c r="BL95" s="19" t="s">
        <v>144</v>
      </c>
      <c r="BM95" s="217" t="s">
        <v>1186</v>
      </c>
    </row>
    <row r="96" s="14" customFormat="1">
      <c r="A96" s="14"/>
      <c r="B96" s="230"/>
      <c r="C96" s="231"/>
      <c r="D96" s="221" t="s">
        <v>147</v>
      </c>
      <c r="E96" s="232" t="s">
        <v>19</v>
      </c>
      <c r="F96" s="233" t="s">
        <v>1187</v>
      </c>
      <c r="G96" s="231"/>
      <c r="H96" s="234">
        <v>30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0" t="s">
        <v>147</v>
      </c>
      <c r="AU96" s="240" t="s">
        <v>79</v>
      </c>
      <c r="AV96" s="14" t="s">
        <v>145</v>
      </c>
      <c r="AW96" s="14" t="s">
        <v>33</v>
      </c>
      <c r="AX96" s="14" t="s">
        <v>79</v>
      </c>
      <c r="AY96" s="240" t="s">
        <v>137</v>
      </c>
    </row>
    <row r="97" s="2" customFormat="1" ht="16.5" customHeight="1">
      <c r="A97" s="40"/>
      <c r="B97" s="41"/>
      <c r="C97" s="252" t="s">
        <v>190</v>
      </c>
      <c r="D97" s="252" t="s">
        <v>208</v>
      </c>
      <c r="E97" s="253" t="s">
        <v>1188</v>
      </c>
      <c r="F97" s="254" t="s">
        <v>1189</v>
      </c>
      <c r="G97" s="255" t="s">
        <v>161</v>
      </c>
      <c r="H97" s="256">
        <v>0.157</v>
      </c>
      <c r="I97" s="257"/>
      <c r="J97" s="258">
        <f>ROUND(I97*H97,2)</f>
        <v>0</v>
      </c>
      <c r="K97" s="254" t="s">
        <v>143</v>
      </c>
      <c r="L97" s="259"/>
      <c r="M97" s="260" t="s">
        <v>19</v>
      </c>
      <c r="N97" s="261" t="s">
        <v>43</v>
      </c>
      <c r="O97" s="86"/>
      <c r="P97" s="215">
        <f>O97*H97</f>
        <v>0</v>
      </c>
      <c r="Q97" s="215">
        <v>0.65000000000000002</v>
      </c>
      <c r="R97" s="215">
        <f>Q97*H97</f>
        <v>0.10205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180</v>
      </c>
      <c r="AT97" s="217" t="s">
        <v>208</v>
      </c>
      <c r="AU97" s="217" t="s">
        <v>79</v>
      </c>
      <c r="AY97" s="19" t="s">
        <v>137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145</v>
      </c>
      <c r="BK97" s="218">
        <f>ROUND(I97*H97,2)</f>
        <v>0</v>
      </c>
      <c r="BL97" s="19" t="s">
        <v>144</v>
      </c>
      <c r="BM97" s="217" t="s">
        <v>1190</v>
      </c>
    </row>
    <row r="98" s="14" customFormat="1">
      <c r="A98" s="14"/>
      <c r="B98" s="230"/>
      <c r="C98" s="231"/>
      <c r="D98" s="221" t="s">
        <v>147</v>
      </c>
      <c r="E98" s="232" t="s">
        <v>19</v>
      </c>
      <c r="F98" s="233" t="s">
        <v>1191</v>
      </c>
      <c r="G98" s="231"/>
      <c r="H98" s="234">
        <v>0.157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147</v>
      </c>
      <c r="AU98" s="240" t="s">
        <v>79</v>
      </c>
      <c r="AV98" s="14" t="s">
        <v>145</v>
      </c>
      <c r="AW98" s="14" t="s">
        <v>33</v>
      </c>
      <c r="AX98" s="14" t="s">
        <v>79</v>
      </c>
      <c r="AY98" s="240" t="s">
        <v>137</v>
      </c>
    </row>
    <row r="99" s="2" customFormat="1" ht="33" customHeight="1">
      <c r="A99" s="40"/>
      <c r="B99" s="41"/>
      <c r="C99" s="206" t="s">
        <v>196</v>
      </c>
      <c r="D99" s="206" t="s">
        <v>139</v>
      </c>
      <c r="E99" s="207" t="s">
        <v>1192</v>
      </c>
      <c r="F99" s="208" t="s">
        <v>1193</v>
      </c>
      <c r="G99" s="209" t="s">
        <v>142</v>
      </c>
      <c r="H99" s="210">
        <v>30</v>
      </c>
      <c r="I99" s="211"/>
      <c r="J99" s="212">
        <f>ROUND(I99*H99,2)</f>
        <v>0</v>
      </c>
      <c r="K99" s="208" t="s">
        <v>143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0.00036000000000000002</v>
      </c>
      <c r="R99" s="215">
        <f>Q99*H99</f>
        <v>0.010800000000000001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144</v>
      </c>
      <c r="AT99" s="217" t="s">
        <v>139</v>
      </c>
      <c r="AU99" s="217" t="s">
        <v>79</v>
      </c>
      <c r="AY99" s="19" t="s">
        <v>137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145</v>
      </c>
      <c r="BK99" s="218">
        <f>ROUND(I99*H99,2)</f>
        <v>0</v>
      </c>
      <c r="BL99" s="19" t="s">
        <v>144</v>
      </c>
      <c r="BM99" s="217" t="s">
        <v>1194</v>
      </c>
    </row>
    <row r="100" s="14" customFormat="1">
      <c r="A100" s="14"/>
      <c r="B100" s="230"/>
      <c r="C100" s="231"/>
      <c r="D100" s="221" t="s">
        <v>147</v>
      </c>
      <c r="E100" s="232" t="s">
        <v>19</v>
      </c>
      <c r="F100" s="233" t="s">
        <v>1187</v>
      </c>
      <c r="G100" s="231"/>
      <c r="H100" s="234">
        <v>30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0" t="s">
        <v>147</v>
      </c>
      <c r="AU100" s="240" t="s">
        <v>79</v>
      </c>
      <c r="AV100" s="14" t="s">
        <v>145</v>
      </c>
      <c r="AW100" s="14" t="s">
        <v>33</v>
      </c>
      <c r="AX100" s="14" t="s">
        <v>79</v>
      </c>
      <c r="AY100" s="240" t="s">
        <v>137</v>
      </c>
    </row>
    <row r="101" s="2" customFormat="1">
      <c r="A101" s="40"/>
      <c r="B101" s="41"/>
      <c r="C101" s="206" t="s">
        <v>201</v>
      </c>
      <c r="D101" s="206" t="s">
        <v>139</v>
      </c>
      <c r="E101" s="207" t="s">
        <v>1195</v>
      </c>
      <c r="F101" s="208" t="s">
        <v>1196</v>
      </c>
      <c r="G101" s="209" t="s">
        <v>719</v>
      </c>
      <c r="H101" s="210">
        <v>10</v>
      </c>
      <c r="I101" s="211"/>
      <c r="J101" s="212">
        <f>ROUND(I101*H101,2)</f>
        <v>0</v>
      </c>
      <c r="K101" s="208" t="s">
        <v>143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144</v>
      </c>
      <c r="AT101" s="217" t="s">
        <v>139</v>
      </c>
      <c r="AU101" s="217" t="s">
        <v>79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145</v>
      </c>
      <c r="BK101" s="218">
        <f>ROUND(I101*H101,2)</f>
        <v>0</v>
      </c>
      <c r="BL101" s="19" t="s">
        <v>144</v>
      </c>
      <c r="BM101" s="217" t="s">
        <v>1197</v>
      </c>
    </row>
    <row r="102" s="2" customFormat="1" ht="44.25" customHeight="1">
      <c r="A102" s="40"/>
      <c r="B102" s="41"/>
      <c r="C102" s="206" t="s">
        <v>207</v>
      </c>
      <c r="D102" s="206" t="s">
        <v>139</v>
      </c>
      <c r="E102" s="207" t="s">
        <v>1198</v>
      </c>
      <c r="F102" s="208" t="s">
        <v>1199</v>
      </c>
      <c r="G102" s="209" t="s">
        <v>719</v>
      </c>
      <c r="H102" s="210">
        <v>10</v>
      </c>
      <c r="I102" s="211"/>
      <c r="J102" s="212">
        <f>ROUND(I102*H102,2)</f>
        <v>0</v>
      </c>
      <c r="K102" s="208" t="s">
        <v>143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0.0128123</v>
      </c>
      <c r="R102" s="215">
        <f>Q102*H102</f>
        <v>0.12812300000000002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144</v>
      </c>
      <c r="AT102" s="217" t="s">
        <v>139</v>
      </c>
      <c r="AU102" s="217" t="s">
        <v>79</v>
      </c>
      <c r="AY102" s="19" t="s">
        <v>137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145</v>
      </c>
      <c r="BK102" s="218">
        <f>ROUND(I102*H102,2)</f>
        <v>0</v>
      </c>
      <c r="BL102" s="19" t="s">
        <v>144</v>
      </c>
      <c r="BM102" s="217" t="s">
        <v>1200</v>
      </c>
    </row>
    <row r="103" s="2" customFormat="1">
      <c r="A103" s="40"/>
      <c r="B103" s="41"/>
      <c r="C103" s="206" t="s">
        <v>214</v>
      </c>
      <c r="D103" s="206" t="s">
        <v>139</v>
      </c>
      <c r="E103" s="207" t="s">
        <v>1201</v>
      </c>
      <c r="F103" s="208" t="s">
        <v>1202</v>
      </c>
      <c r="G103" s="209" t="s">
        <v>142</v>
      </c>
      <c r="H103" s="210">
        <v>22.5</v>
      </c>
      <c r="I103" s="211"/>
      <c r="J103" s="212">
        <f>ROUND(I103*H103,2)</f>
        <v>0</v>
      </c>
      <c r="K103" s="208" t="s">
        <v>143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144</v>
      </c>
      <c r="AT103" s="217" t="s">
        <v>139</v>
      </c>
      <c r="AU103" s="217" t="s">
        <v>79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145</v>
      </c>
      <c r="BK103" s="218">
        <f>ROUND(I103*H103,2)</f>
        <v>0</v>
      </c>
      <c r="BL103" s="19" t="s">
        <v>144</v>
      </c>
      <c r="BM103" s="217" t="s">
        <v>1203</v>
      </c>
    </row>
    <row r="104" s="14" customFormat="1">
      <c r="A104" s="14"/>
      <c r="B104" s="230"/>
      <c r="C104" s="231"/>
      <c r="D104" s="221" t="s">
        <v>147</v>
      </c>
      <c r="E104" s="232" t="s">
        <v>19</v>
      </c>
      <c r="F104" s="233" t="s">
        <v>1204</v>
      </c>
      <c r="G104" s="231"/>
      <c r="H104" s="234">
        <v>22.5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147</v>
      </c>
      <c r="AU104" s="240" t="s">
        <v>79</v>
      </c>
      <c r="AV104" s="14" t="s">
        <v>145</v>
      </c>
      <c r="AW104" s="14" t="s">
        <v>33</v>
      </c>
      <c r="AX104" s="14" t="s">
        <v>79</v>
      </c>
      <c r="AY104" s="240" t="s">
        <v>137</v>
      </c>
    </row>
    <row r="105" s="2" customFormat="1" ht="16.5" customHeight="1">
      <c r="A105" s="40"/>
      <c r="B105" s="41"/>
      <c r="C105" s="252" t="s">
        <v>220</v>
      </c>
      <c r="D105" s="252" t="s">
        <v>208</v>
      </c>
      <c r="E105" s="253" t="s">
        <v>1205</v>
      </c>
      <c r="F105" s="254" t="s">
        <v>1206</v>
      </c>
      <c r="G105" s="255" t="s">
        <v>161</v>
      </c>
      <c r="H105" s="256">
        <v>5.625</v>
      </c>
      <c r="I105" s="257"/>
      <c r="J105" s="258">
        <f>ROUND(I105*H105,2)</f>
        <v>0</v>
      </c>
      <c r="K105" s="254" t="s">
        <v>143</v>
      </c>
      <c r="L105" s="259"/>
      <c r="M105" s="260" t="s">
        <v>19</v>
      </c>
      <c r="N105" s="261" t="s">
        <v>43</v>
      </c>
      <c r="O105" s="86"/>
      <c r="P105" s="215">
        <f>O105*H105</f>
        <v>0</v>
      </c>
      <c r="Q105" s="215">
        <v>0.20000000000000001</v>
      </c>
      <c r="R105" s="215">
        <f>Q105*H105</f>
        <v>1.125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180</v>
      </c>
      <c r="AT105" s="217" t="s">
        <v>208</v>
      </c>
      <c r="AU105" s="217" t="s">
        <v>79</v>
      </c>
      <c r="AY105" s="19" t="s">
        <v>137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145</v>
      </c>
      <c r="BK105" s="218">
        <f>ROUND(I105*H105,2)</f>
        <v>0</v>
      </c>
      <c r="BL105" s="19" t="s">
        <v>144</v>
      </c>
      <c r="BM105" s="217" t="s">
        <v>1207</v>
      </c>
    </row>
    <row r="106" s="14" customFormat="1">
      <c r="A106" s="14"/>
      <c r="B106" s="230"/>
      <c r="C106" s="231"/>
      <c r="D106" s="221" t="s">
        <v>147</v>
      </c>
      <c r="E106" s="232" t="s">
        <v>19</v>
      </c>
      <c r="F106" s="233" t="s">
        <v>1208</v>
      </c>
      <c r="G106" s="231"/>
      <c r="H106" s="234">
        <v>5.625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0" t="s">
        <v>147</v>
      </c>
      <c r="AU106" s="240" t="s">
        <v>79</v>
      </c>
      <c r="AV106" s="14" t="s">
        <v>145</v>
      </c>
      <c r="AW106" s="14" t="s">
        <v>33</v>
      </c>
      <c r="AX106" s="14" t="s">
        <v>79</v>
      </c>
      <c r="AY106" s="240" t="s">
        <v>137</v>
      </c>
    </row>
    <row r="107" s="2" customFormat="1">
      <c r="A107" s="40"/>
      <c r="B107" s="41"/>
      <c r="C107" s="206" t="s">
        <v>8</v>
      </c>
      <c r="D107" s="206" t="s">
        <v>139</v>
      </c>
      <c r="E107" s="207" t="s">
        <v>1209</v>
      </c>
      <c r="F107" s="208" t="s">
        <v>1210</v>
      </c>
      <c r="G107" s="209" t="s">
        <v>580</v>
      </c>
      <c r="H107" s="210">
        <v>0.02</v>
      </c>
      <c r="I107" s="211"/>
      <c r="J107" s="212">
        <f>ROUND(I107*H107,2)</f>
        <v>0</v>
      </c>
      <c r="K107" s="208" t="s">
        <v>143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144</v>
      </c>
      <c r="AT107" s="217" t="s">
        <v>139</v>
      </c>
      <c r="AU107" s="217" t="s">
        <v>79</v>
      </c>
      <c r="AY107" s="19" t="s">
        <v>137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145</v>
      </c>
      <c r="BK107" s="218">
        <f>ROUND(I107*H107,2)</f>
        <v>0</v>
      </c>
      <c r="BL107" s="19" t="s">
        <v>144</v>
      </c>
      <c r="BM107" s="217" t="s">
        <v>1211</v>
      </c>
    </row>
    <row r="108" s="2" customFormat="1">
      <c r="A108" s="40"/>
      <c r="B108" s="41"/>
      <c r="C108" s="42"/>
      <c r="D108" s="221" t="s">
        <v>270</v>
      </c>
      <c r="E108" s="42"/>
      <c r="F108" s="262" t="s">
        <v>1212</v>
      </c>
      <c r="G108" s="42"/>
      <c r="H108" s="42"/>
      <c r="I108" s="263"/>
      <c r="J108" s="42"/>
      <c r="K108" s="42"/>
      <c r="L108" s="46"/>
      <c r="M108" s="264"/>
      <c r="N108" s="26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270</v>
      </c>
      <c r="AU108" s="19" t="s">
        <v>79</v>
      </c>
    </row>
    <row r="109" s="2" customFormat="1" ht="16.5" customHeight="1">
      <c r="A109" s="40"/>
      <c r="B109" s="41"/>
      <c r="C109" s="252" t="s">
        <v>229</v>
      </c>
      <c r="D109" s="252" t="s">
        <v>208</v>
      </c>
      <c r="E109" s="253" t="s">
        <v>1213</v>
      </c>
      <c r="F109" s="254" t="s">
        <v>1214</v>
      </c>
      <c r="G109" s="255" t="s">
        <v>1215</v>
      </c>
      <c r="H109" s="256">
        <v>2</v>
      </c>
      <c r="I109" s="257"/>
      <c r="J109" s="258">
        <f>ROUND(I109*H109,2)</f>
        <v>0</v>
      </c>
      <c r="K109" s="254" t="s">
        <v>774</v>
      </c>
      <c r="L109" s="259"/>
      <c r="M109" s="260" t="s">
        <v>19</v>
      </c>
      <c r="N109" s="261" t="s">
        <v>43</v>
      </c>
      <c r="O109" s="86"/>
      <c r="P109" s="215">
        <f>O109*H109</f>
        <v>0</v>
      </c>
      <c r="Q109" s="215">
        <v>0.001</v>
      </c>
      <c r="R109" s="215">
        <f>Q109*H109</f>
        <v>0.002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180</v>
      </c>
      <c r="AT109" s="217" t="s">
        <v>208</v>
      </c>
      <c r="AU109" s="217" t="s">
        <v>79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145</v>
      </c>
      <c r="BK109" s="218">
        <f>ROUND(I109*H109,2)</f>
        <v>0</v>
      </c>
      <c r="BL109" s="19" t="s">
        <v>144</v>
      </c>
      <c r="BM109" s="217" t="s">
        <v>1216</v>
      </c>
    </row>
    <row r="110" s="2" customFormat="1">
      <c r="A110" s="40"/>
      <c r="B110" s="41"/>
      <c r="C110" s="206" t="s">
        <v>235</v>
      </c>
      <c r="D110" s="206" t="s">
        <v>139</v>
      </c>
      <c r="E110" s="207" t="s">
        <v>1217</v>
      </c>
      <c r="F110" s="208" t="s">
        <v>1218</v>
      </c>
      <c r="G110" s="209" t="s">
        <v>142</v>
      </c>
      <c r="H110" s="210">
        <v>54.350000000000001</v>
      </c>
      <c r="I110" s="211"/>
      <c r="J110" s="212">
        <f>ROUND(I110*H110,2)</f>
        <v>0</v>
      </c>
      <c r="K110" s="208" t="s">
        <v>143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144</v>
      </c>
      <c r="AT110" s="217" t="s">
        <v>139</v>
      </c>
      <c r="AU110" s="217" t="s">
        <v>79</v>
      </c>
      <c r="AY110" s="19" t="s">
        <v>137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145</v>
      </c>
      <c r="BK110" s="218">
        <f>ROUND(I110*H110,2)</f>
        <v>0</v>
      </c>
      <c r="BL110" s="19" t="s">
        <v>144</v>
      </c>
      <c r="BM110" s="217" t="s">
        <v>1219</v>
      </c>
    </row>
    <row r="111" s="2" customFormat="1" ht="21.75" customHeight="1">
      <c r="A111" s="40"/>
      <c r="B111" s="41"/>
      <c r="C111" s="206" t="s">
        <v>251</v>
      </c>
      <c r="D111" s="206" t="s">
        <v>139</v>
      </c>
      <c r="E111" s="207" t="s">
        <v>1220</v>
      </c>
      <c r="F111" s="208" t="s">
        <v>1221</v>
      </c>
      <c r="G111" s="209" t="s">
        <v>142</v>
      </c>
      <c r="H111" s="210">
        <v>54.350000000000001</v>
      </c>
      <c r="I111" s="211"/>
      <c r="J111" s="212">
        <f>ROUND(I111*H111,2)</f>
        <v>0</v>
      </c>
      <c r="K111" s="208" t="s">
        <v>143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144</v>
      </c>
      <c r="AT111" s="217" t="s">
        <v>139</v>
      </c>
      <c r="AU111" s="217" t="s">
        <v>79</v>
      </c>
      <c r="AY111" s="19" t="s">
        <v>137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145</v>
      </c>
      <c r="BK111" s="218">
        <f>ROUND(I111*H111,2)</f>
        <v>0</v>
      </c>
      <c r="BL111" s="19" t="s">
        <v>144</v>
      </c>
      <c r="BM111" s="217" t="s">
        <v>1222</v>
      </c>
    </row>
    <row r="112" s="2" customFormat="1" ht="21.75" customHeight="1">
      <c r="A112" s="40"/>
      <c r="B112" s="41"/>
      <c r="C112" s="206" t="s">
        <v>261</v>
      </c>
      <c r="D112" s="206" t="s">
        <v>139</v>
      </c>
      <c r="E112" s="207" t="s">
        <v>1223</v>
      </c>
      <c r="F112" s="208" t="s">
        <v>1224</v>
      </c>
      <c r="G112" s="209" t="s">
        <v>161</v>
      </c>
      <c r="H112" s="210">
        <v>2</v>
      </c>
      <c r="I112" s="211"/>
      <c r="J112" s="212">
        <f>ROUND(I112*H112,2)</f>
        <v>0</v>
      </c>
      <c r="K112" s="208" t="s">
        <v>143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144</v>
      </c>
      <c r="AT112" s="217" t="s">
        <v>139</v>
      </c>
      <c r="AU112" s="217" t="s">
        <v>79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145</v>
      </c>
      <c r="BK112" s="218">
        <f>ROUND(I112*H112,2)</f>
        <v>0</v>
      </c>
      <c r="BL112" s="19" t="s">
        <v>144</v>
      </c>
      <c r="BM112" s="217" t="s">
        <v>1225</v>
      </c>
    </row>
    <row r="113" s="13" customFormat="1">
      <c r="A113" s="13"/>
      <c r="B113" s="219"/>
      <c r="C113" s="220"/>
      <c r="D113" s="221" t="s">
        <v>147</v>
      </c>
      <c r="E113" s="222" t="s">
        <v>19</v>
      </c>
      <c r="F113" s="223" t="s">
        <v>1226</v>
      </c>
      <c r="G113" s="220"/>
      <c r="H113" s="222" t="s">
        <v>19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147</v>
      </c>
      <c r="AU113" s="229" t="s">
        <v>79</v>
      </c>
      <c r="AV113" s="13" t="s">
        <v>79</v>
      </c>
      <c r="AW113" s="13" t="s">
        <v>33</v>
      </c>
      <c r="AX113" s="13" t="s">
        <v>71</v>
      </c>
      <c r="AY113" s="229" t="s">
        <v>137</v>
      </c>
    </row>
    <row r="114" s="14" customFormat="1">
      <c r="A114" s="14"/>
      <c r="B114" s="230"/>
      <c r="C114" s="231"/>
      <c r="D114" s="221" t="s">
        <v>147</v>
      </c>
      <c r="E114" s="232" t="s">
        <v>19</v>
      </c>
      <c r="F114" s="233" t="s">
        <v>1227</v>
      </c>
      <c r="G114" s="231"/>
      <c r="H114" s="234">
        <v>2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0" t="s">
        <v>147</v>
      </c>
      <c r="AU114" s="240" t="s">
        <v>79</v>
      </c>
      <c r="AV114" s="14" t="s">
        <v>145</v>
      </c>
      <c r="AW114" s="14" t="s">
        <v>33</v>
      </c>
      <c r="AX114" s="14" t="s">
        <v>79</v>
      </c>
      <c r="AY114" s="240" t="s">
        <v>137</v>
      </c>
    </row>
    <row r="115" s="2" customFormat="1" ht="21.75" customHeight="1">
      <c r="A115" s="40"/>
      <c r="B115" s="41"/>
      <c r="C115" s="206" t="s">
        <v>266</v>
      </c>
      <c r="D115" s="206" t="s">
        <v>139</v>
      </c>
      <c r="E115" s="207" t="s">
        <v>1228</v>
      </c>
      <c r="F115" s="208" t="s">
        <v>1229</v>
      </c>
      <c r="G115" s="209" t="s">
        <v>161</v>
      </c>
      <c r="H115" s="210">
        <v>2</v>
      </c>
      <c r="I115" s="211"/>
      <c r="J115" s="212">
        <f>ROUND(I115*H115,2)</f>
        <v>0</v>
      </c>
      <c r="K115" s="208" t="s">
        <v>143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144</v>
      </c>
      <c r="AT115" s="217" t="s">
        <v>139</v>
      </c>
      <c r="AU115" s="217" t="s">
        <v>79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145</v>
      </c>
      <c r="BK115" s="218">
        <f>ROUND(I115*H115,2)</f>
        <v>0</v>
      </c>
      <c r="BL115" s="19" t="s">
        <v>144</v>
      </c>
      <c r="BM115" s="217" t="s">
        <v>1230</v>
      </c>
    </row>
    <row r="116" s="2" customFormat="1">
      <c r="A116" s="40"/>
      <c r="B116" s="41"/>
      <c r="C116" s="206" t="s">
        <v>7</v>
      </c>
      <c r="D116" s="206" t="s">
        <v>139</v>
      </c>
      <c r="E116" s="207" t="s">
        <v>1231</v>
      </c>
      <c r="F116" s="208" t="s">
        <v>1232</v>
      </c>
      <c r="G116" s="209" t="s">
        <v>161</v>
      </c>
      <c r="H116" s="210">
        <v>28</v>
      </c>
      <c r="I116" s="211"/>
      <c r="J116" s="212">
        <f>ROUND(I116*H116,2)</f>
        <v>0</v>
      </c>
      <c r="K116" s="208" t="s">
        <v>143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144</v>
      </c>
      <c r="AT116" s="217" t="s">
        <v>139</v>
      </c>
      <c r="AU116" s="217" t="s">
        <v>79</v>
      </c>
      <c r="AY116" s="19" t="s">
        <v>137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145</v>
      </c>
      <c r="BK116" s="218">
        <f>ROUND(I116*H116,2)</f>
        <v>0</v>
      </c>
      <c r="BL116" s="19" t="s">
        <v>144</v>
      </c>
      <c r="BM116" s="217" t="s">
        <v>1233</v>
      </c>
    </row>
    <row r="117" s="2" customFormat="1">
      <c r="A117" s="40"/>
      <c r="B117" s="41"/>
      <c r="C117" s="42"/>
      <c r="D117" s="221" t="s">
        <v>270</v>
      </c>
      <c r="E117" s="42"/>
      <c r="F117" s="262" t="s">
        <v>596</v>
      </c>
      <c r="G117" s="42"/>
      <c r="H117" s="42"/>
      <c r="I117" s="263"/>
      <c r="J117" s="42"/>
      <c r="K117" s="42"/>
      <c r="L117" s="46"/>
      <c r="M117" s="264"/>
      <c r="N117" s="26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270</v>
      </c>
      <c r="AU117" s="19" t="s">
        <v>79</v>
      </c>
    </row>
    <row r="118" s="14" customFormat="1">
      <c r="A118" s="14"/>
      <c r="B118" s="230"/>
      <c r="C118" s="231"/>
      <c r="D118" s="221" t="s">
        <v>147</v>
      </c>
      <c r="E118" s="231"/>
      <c r="F118" s="233" t="s">
        <v>1234</v>
      </c>
      <c r="G118" s="231"/>
      <c r="H118" s="234">
        <v>28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0" t="s">
        <v>147</v>
      </c>
      <c r="AU118" s="240" t="s">
        <v>79</v>
      </c>
      <c r="AV118" s="14" t="s">
        <v>145</v>
      </c>
      <c r="AW118" s="14" t="s">
        <v>4</v>
      </c>
      <c r="AX118" s="14" t="s">
        <v>79</v>
      </c>
      <c r="AY118" s="240" t="s">
        <v>137</v>
      </c>
    </row>
    <row r="119" s="12" customFormat="1" ht="25.92" customHeight="1">
      <c r="A119" s="12"/>
      <c r="B119" s="190"/>
      <c r="C119" s="191"/>
      <c r="D119" s="192" t="s">
        <v>70</v>
      </c>
      <c r="E119" s="193" t="s">
        <v>135</v>
      </c>
      <c r="F119" s="193" t="s">
        <v>136</v>
      </c>
      <c r="G119" s="191"/>
      <c r="H119" s="191"/>
      <c r="I119" s="194"/>
      <c r="J119" s="195">
        <f>BK119</f>
        <v>0</v>
      </c>
      <c r="K119" s="191"/>
      <c r="L119" s="196"/>
      <c r="M119" s="197"/>
      <c r="N119" s="198"/>
      <c r="O119" s="198"/>
      <c r="P119" s="199">
        <f>P120</f>
        <v>0</v>
      </c>
      <c r="Q119" s="198"/>
      <c r="R119" s="199">
        <f>R120</f>
        <v>0</v>
      </c>
      <c r="S119" s="198"/>
      <c r="T119" s="20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79</v>
      </c>
      <c r="AT119" s="202" t="s">
        <v>70</v>
      </c>
      <c r="AU119" s="202" t="s">
        <v>71</v>
      </c>
      <c r="AY119" s="201" t="s">
        <v>137</v>
      </c>
      <c r="BK119" s="203">
        <f>BK120</f>
        <v>0</v>
      </c>
    </row>
    <row r="120" s="12" customFormat="1" ht="22.8" customHeight="1">
      <c r="A120" s="12"/>
      <c r="B120" s="190"/>
      <c r="C120" s="191"/>
      <c r="D120" s="192" t="s">
        <v>70</v>
      </c>
      <c r="E120" s="204" t="s">
        <v>575</v>
      </c>
      <c r="F120" s="204" t="s">
        <v>576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P121</f>
        <v>0</v>
      </c>
      <c r="Q120" s="198"/>
      <c r="R120" s="199">
        <f>R121</f>
        <v>0</v>
      </c>
      <c r="S120" s="198"/>
      <c r="T120" s="20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79</v>
      </c>
      <c r="AT120" s="202" t="s">
        <v>70</v>
      </c>
      <c r="AU120" s="202" t="s">
        <v>79</v>
      </c>
      <c r="AY120" s="201" t="s">
        <v>137</v>
      </c>
      <c r="BK120" s="203">
        <f>BK121</f>
        <v>0</v>
      </c>
    </row>
    <row r="121" s="2" customFormat="1" ht="55.5" customHeight="1">
      <c r="A121" s="40"/>
      <c r="B121" s="41"/>
      <c r="C121" s="206" t="s">
        <v>278</v>
      </c>
      <c r="D121" s="206" t="s">
        <v>139</v>
      </c>
      <c r="E121" s="207" t="s">
        <v>578</v>
      </c>
      <c r="F121" s="208" t="s">
        <v>579</v>
      </c>
      <c r="G121" s="209" t="s">
        <v>580</v>
      </c>
      <c r="H121" s="210">
        <v>1.706</v>
      </c>
      <c r="I121" s="211"/>
      <c r="J121" s="212">
        <f>ROUND(I121*H121,2)</f>
        <v>0</v>
      </c>
      <c r="K121" s="208" t="s">
        <v>143</v>
      </c>
      <c r="L121" s="46"/>
      <c r="M121" s="282" t="s">
        <v>19</v>
      </c>
      <c r="N121" s="283" t="s">
        <v>43</v>
      </c>
      <c r="O121" s="279"/>
      <c r="P121" s="280">
        <f>O121*H121</f>
        <v>0</v>
      </c>
      <c r="Q121" s="280">
        <v>0</v>
      </c>
      <c r="R121" s="280">
        <f>Q121*H121</f>
        <v>0</v>
      </c>
      <c r="S121" s="280">
        <v>0</v>
      </c>
      <c r="T121" s="281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144</v>
      </c>
      <c r="AT121" s="217" t="s">
        <v>139</v>
      </c>
      <c r="AU121" s="217" t="s">
        <v>145</v>
      </c>
      <c r="AY121" s="19" t="s">
        <v>137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145</v>
      </c>
      <c r="BK121" s="218">
        <f>ROUND(I121*H121,2)</f>
        <v>0</v>
      </c>
      <c r="BL121" s="19" t="s">
        <v>144</v>
      </c>
      <c r="BM121" s="217" t="s">
        <v>1235</v>
      </c>
    </row>
    <row r="122" s="2" customFormat="1" ht="6.96" customHeight="1">
      <c r="A122" s="40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46"/>
      <c r="M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</sheetData>
  <sheetProtection sheet="1" autoFilter="0" formatColumns="0" formatRows="0" objects="1" scenarios="1" spinCount="100000" saltValue="Vu7BZFiYFJLwklVUtkhWDQ1Tuluvhgl21psiSiN/rF76BUW5FeubbyDtUPawGKWR+2STT4ScujaTYTIlVRGI6A==" hashValue="zdCKKrf7GR0bmCRhASh35n5ZpvqlchSPkFOMx6D61I0nzBfdZr+hwkT4a35Tait9zKe8Xbe1o7Fl6AYJ6+KPag==" algorithmName="SHA-512" password="CC35"/>
  <autoFilter ref="C81:K12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bytového domu Na Lani 212, Nový Jičín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1236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4. 2. 2020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93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ROUND((SUM(BE93:BE131)),  2)</f>
        <v>0</v>
      </c>
      <c r="G33" s="40"/>
      <c r="H33" s="40"/>
      <c r="I33" s="150">
        <v>0.20999999999999999</v>
      </c>
      <c r="J33" s="149">
        <f>ROUND(((SUM(BE93:BE131))*I33),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ROUND((SUM(BF93:BF131)),  2)</f>
        <v>0</v>
      </c>
      <c r="G34" s="40"/>
      <c r="H34" s="40"/>
      <c r="I34" s="150">
        <v>0.14999999999999999</v>
      </c>
      <c r="J34" s="149">
        <f>ROUND(((SUM(BF93:BF131))*I34),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ROUND((SUM(BG93:BG131)),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ROUND((SUM(BH93:BH131)),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ROUND((SUM(BI93:BI131)),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bytového domu Na Lani 212, Nový Jičín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VRN.01 - Vedlejší rozpočtové náklady - způsobilé výdaje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parc. č. 426/18, k.ú. Loučka u Nového Jičína</v>
      </c>
      <c r="G52" s="42"/>
      <c r="H52" s="42"/>
      <c r="I52" s="34" t="s">
        <v>23</v>
      </c>
      <c r="J52" s="74" t="str">
        <f>IF(J12="","",J12)</f>
        <v>4. 2. 2020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Nový Jičín, Masarykovo náměstí 1/1, 741 01</v>
      </c>
      <c r="G54" s="42"/>
      <c r="H54" s="42"/>
      <c r="I54" s="34" t="s">
        <v>31</v>
      </c>
      <c r="J54" s="38" t="str">
        <f>E21</f>
        <v>BENEPRO,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BENEPRO, a.s.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1237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1238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1239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1240</v>
      </c>
      <c r="E63" s="176"/>
      <c r="F63" s="176"/>
      <c r="G63" s="176"/>
      <c r="H63" s="176"/>
      <c r="I63" s="176"/>
      <c r="J63" s="177">
        <f>J103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1241</v>
      </c>
      <c r="E64" s="176"/>
      <c r="F64" s="176"/>
      <c r="G64" s="176"/>
      <c r="H64" s="176"/>
      <c r="I64" s="176"/>
      <c r="J64" s="177">
        <f>J108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1242</v>
      </c>
      <c r="E65" s="176"/>
      <c r="F65" s="176"/>
      <c r="G65" s="176"/>
      <c r="H65" s="176"/>
      <c r="I65" s="176"/>
      <c r="J65" s="177">
        <f>J111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1243</v>
      </c>
      <c r="E66" s="176"/>
      <c r="F66" s="176"/>
      <c r="G66" s="176"/>
      <c r="H66" s="176"/>
      <c r="I66" s="176"/>
      <c r="J66" s="177">
        <f>J114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1244</v>
      </c>
      <c r="E67" s="170"/>
      <c r="F67" s="170"/>
      <c r="G67" s="170"/>
      <c r="H67" s="170"/>
      <c r="I67" s="170"/>
      <c r="J67" s="171">
        <f>J117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1245</v>
      </c>
      <c r="E68" s="176"/>
      <c r="F68" s="176"/>
      <c r="G68" s="176"/>
      <c r="H68" s="176"/>
      <c r="I68" s="176"/>
      <c r="J68" s="177">
        <f>J118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1246</v>
      </c>
      <c r="E69" s="176"/>
      <c r="F69" s="176"/>
      <c r="G69" s="176"/>
      <c r="H69" s="176"/>
      <c r="I69" s="176"/>
      <c r="J69" s="177">
        <f>J121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1247</v>
      </c>
      <c r="E70" s="170"/>
      <c r="F70" s="170"/>
      <c r="G70" s="170"/>
      <c r="H70" s="170"/>
      <c r="I70" s="170"/>
      <c r="J70" s="171">
        <f>J124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1248</v>
      </c>
      <c r="E71" s="176"/>
      <c r="F71" s="176"/>
      <c r="G71" s="176"/>
      <c r="H71" s="176"/>
      <c r="I71" s="176"/>
      <c r="J71" s="177">
        <f>J125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1249</v>
      </c>
      <c r="E72" s="176"/>
      <c r="F72" s="176"/>
      <c r="G72" s="176"/>
      <c r="H72" s="176"/>
      <c r="I72" s="176"/>
      <c r="J72" s="177">
        <f>J127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1250</v>
      </c>
      <c r="E73" s="176"/>
      <c r="F73" s="176"/>
      <c r="G73" s="176"/>
      <c r="H73" s="176"/>
      <c r="I73" s="176"/>
      <c r="J73" s="177">
        <f>J129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122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Revitalizace bytového domu Na Lani 212, Nový Jičín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91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VRN.01 - Vedlejší rozpočtové náklady - způsobilé výdaje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parc. č. 426/18, k.ú. Loučka u Nového Jičína</v>
      </c>
      <c r="G87" s="42"/>
      <c r="H87" s="42"/>
      <c r="I87" s="34" t="s">
        <v>23</v>
      </c>
      <c r="J87" s="74" t="str">
        <f>IF(J12="","",J12)</f>
        <v>4. 2. 2020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Město Nový Jičín, Masarykovo náměstí 1/1, 741 01</v>
      </c>
      <c r="G89" s="42"/>
      <c r="H89" s="42"/>
      <c r="I89" s="34" t="s">
        <v>31</v>
      </c>
      <c r="J89" s="38" t="str">
        <f>E21</f>
        <v>BENEPRO, a.s.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29</v>
      </c>
      <c r="D90" s="42"/>
      <c r="E90" s="42"/>
      <c r="F90" s="29" t="str">
        <f>IF(E18="","",E18)</f>
        <v>Vyplň údaj</v>
      </c>
      <c r="G90" s="42"/>
      <c r="H90" s="42"/>
      <c r="I90" s="34" t="s">
        <v>34</v>
      </c>
      <c r="J90" s="38" t="str">
        <f>E24</f>
        <v>BENEPRO, a.s.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123</v>
      </c>
      <c r="D92" s="182" t="s">
        <v>56</v>
      </c>
      <c r="E92" s="182" t="s">
        <v>52</v>
      </c>
      <c r="F92" s="182" t="s">
        <v>53</v>
      </c>
      <c r="G92" s="182" t="s">
        <v>124</v>
      </c>
      <c r="H92" s="182" t="s">
        <v>125</v>
      </c>
      <c r="I92" s="182" t="s">
        <v>126</v>
      </c>
      <c r="J92" s="182" t="s">
        <v>96</v>
      </c>
      <c r="K92" s="183" t="s">
        <v>127</v>
      </c>
      <c r="L92" s="184"/>
      <c r="M92" s="94" t="s">
        <v>19</v>
      </c>
      <c r="N92" s="95" t="s">
        <v>41</v>
      </c>
      <c r="O92" s="95" t="s">
        <v>128</v>
      </c>
      <c r="P92" s="95" t="s">
        <v>129</v>
      </c>
      <c r="Q92" s="95" t="s">
        <v>130</v>
      </c>
      <c r="R92" s="95" t="s">
        <v>131</v>
      </c>
      <c r="S92" s="95" t="s">
        <v>132</v>
      </c>
      <c r="T92" s="96" t="s">
        <v>133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134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P94+P117+P124</f>
        <v>0</v>
      </c>
      <c r="Q93" s="98"/>
      <c r="R93" s="187">
        <f>R94+R117+R124</f>
        <v>0</v>
      </c>
      <c r="S93" s="98"/>
      <c r="T93" s="188">
        <f>T94+T117+T124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70</v>
      </c>
      <c r="AU93" s="19" t="s">
        <v>97</v>
      </c>
      <c r="BK93" s="189">
        <f>BK94+BK117+BK124</f>
        <v>0</v>
      </c>
    </row>
    <row r="94" s="12" customFormat="1" ht="25.92" customHeight="1">
      <c r="A94" s="12"/>
      <c r="B94" s="190"/>
      <c r="C94" s="191"/>
      <c r="D94" s="192" t="s">
        <v>70</v>
      </c>
      <c r="E94" s="193" t="s">
        <v>1251</v>
      </c>
      <c r="F94" s="193" t="s">
        <v>1252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P95+P100+P103+P108+P111+P114</f>
        <v>0</v>
      </c>
      <c r="Q94" s="198"/>
      <c r="R94" s="199">
        <f>R95+R100+R103+R108+R111+R114</f>
        <v>0</v>
      </c>
      <c r="S94" s="198"/>
      <c r="T94" s="200">
        <f>T95+T100+T103+T108+T111+T114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79</v>
      </c>
      <c r="AT94" s="202" t="s">
        <v>70</v>
      </c>
      <c r="AU94" s="202" t="s">
        <v>71</v>
      </c>
      <c r="AY94" s="201" t="s">
        <v>137</v>
      </c>
      <c r="BK94" s="203">
        <f>BK95+BK100+BK103+BK108+BK111+BK114</f>
        <v>0</v>
      </c>
    </row>
    <row r="95" s="12" customFormat="1" ht="22.8" customHeight="1">
      <c r="A95" s="12"/>
      <c r="B95" s="190"/>
      <c r="C95" s="191"/>
      <c r="D95" s="192" t="s">
        <v>70</v>
      </c>
      <c r="E95" s="204" t="s">
        <v>1253</v>
      </c>
      <c r="F95" s="204" t="s">
        <v>1254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SUM(P96:P99)</f>
        <v>0</v>
      </c>
      <c r="Q95" s="198"/>
      <c r="R95" s="199">
        <f>SUM(R96:R99)</f>
        <v>0</v>
      </c>
      <c r="S95" s="198"/>
      <c r="T95" s="200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79</v>
      </c>
      <c r="AT95" s="202" t="s">
        <v>70</v>
      </c>
      <c r="AU95" s="202" t="s">
        <v>79</v>
      </c>
      <c r="AY95" s="201" t="s">
        <v>137</v>
      </c>
      <c r="BK95" s="203">
        <f>SUM(BK96:BK99)</f>
        <v>0</v>
      </c>
    </row>
    <row r="96" s="2" customFormat="1" ht="16.5" customHeight="1">
      <c r="A96" s="40"/>
      <c r="B96" s="41"/>
      <c r="C96" s="206" t="s">
        <v>79</v>
      </c>
      <c r="D96" s="206" t="s">
        <v>139</v>
      </c>
      <c r="E96" s="207" t="s">
        <v>1255</v>
      </c>
      <c r="F96" s="208" t="s">
        <v>1256</v>
      </c>
      <c r="G96" s="209" t="s">
        <v>1257</v>
      </c>
      <c r="H96" s="210">
        <v>1</v>
      </c>
      <c r="I96" s="211"/>
      <c r="J96" s="212">
        <f>ROUND(I96*H96,2)</f>
        <v>0</v>
      </c>
      <c r="K96" s="208" t="s">
        <v>774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144</v>
      </c>
      <c r="AT96" s="217" t="s">
        <v>139</v>
      </c>
      <c r="AU96" s="217" t="s">
        <v>145</v>
      </c>
      <c r="AY96" s="19" t="s">
        <v>137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145</v>
      </c>
      <c r="BK96" s="218">
        <f>ROUND(I96*H96,2)</f>
        <v>0</v>
      </c>
      <c r="BL96" s="19" t="s">
        <v>144</v>
      </c>
      <c r="BM96" s="217" t="s">
        <v>1258</v>
      </c>
    </row>
    <row r="97" s="2" customFormat="1">
      <c r="A97" s="40"/>
      <c r="B97" s="41"/>
      <c r="C97" s="42"/>
      <c r="D97" s="221" t="s">
        <v>270</v>
      </c>
      <c r="E97" s="42"/>
      <c r="F97" s="262" t="s">
        <v>1259</v>
      </c>
      <c r="G97" s="42"/>
      <c r="H97" s="42"/>
      <c r="I97" s="263"/>
      <c r="J97" s="42"/>
      <c r="K97" s="42"/>
      <c r="L97" s="46"/>
      <c r="M97" s="264"/>
      <c r="N97" s="26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270</v>
      </c>
      <c r="AU97" s="19" t="s">
        <v>145</v>
      </c>
    </row>
    <row r="98" s="2" customFormat="1" ht="16.5" customHeight="1">
      <c r="A98" s="40"/>
      <c r="B98" s="41"/>
      <c r="C98" s="206" t="s">
        <v>145</v>
      </c>
      <c r="D98" s="206" t="s">
        <v>139</v>
      </c>
      <c r="E98" s="207" t="s">
        <v>1260</v>
      </c>
      <c r="F98" s="208" t="s">
        <v>1261</v>
      </c>
      <c r="G98" s="209" t="s">
        <v>1257</v>
      </c>
      <c r="H98" s="210">
        <v>1</v>
      </c>
      <c r="I98" s="211"/>
      <c r="J98" s="212">
        <f>ROUND(I98*H98,2)</f>
        <v>0</v>
      </c>
      <c r="K98" s="208" t="s">
        <v>774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144</v>
      </c>
      <c r="AT98" s="217" t="s">
        <v>139</v>
      </c>
      <c r="AU98" s="217" t="s">
        <v>145</v>
      </c>
      <c r="AY98" s="19" t="s">
        <v>137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145</v>
      </c>
      <c r="BK98" s="218">
        <f>ROUND(I98*H98,2)</f>
        <v>0</v>
      </c>
      <c r="BL98" s="19" t="s">
        <v>144</v>
      </c>
      <c r="BM98" s="217" t="s">
        <v>1262</v>
      </c>
    </row>
    <row r="99" s="2" customFormat="1">
      <c r="A99" s="40"/>
      <c r="B99" s="41"/>
      <c r="C99" s="42"/>
      <c r="D99" s="221" t="s">
        <v>270</v>
      </c>
      <c r="E99" s="42"/>
      <c r="F99" s="262" t="s">
        <v>1263</v>
      </c>
      <c r="G99" s="42"/>
      <c r="H99" s="42"/>
      <c r="I99" s="263"/>
      <c r="J99" s="42"/>
      <c r="K99" s="42"/>
      <c r="L99" s="46"/>
      <c r="M99" s="264"/>
      <c r="N99" s="26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270</v>
      </c>
      <c r="AU99" s="19" t="s">
        <v>145</v>
      </c>
    </row>
    <row r="100" s="12" customFormat="1" ht="22.8" customHeight="1">
      <c r="A100" s="12"/>
      <c r="B100" s="190"/>
      <c r="C100" s="191"/>
      <c r="D100" s="192" t="s">
        <v>70</v>
      </c>
      <c r="E100" s="204" t="s">
        <v>1264</v>
      </c>
      <c r="F100" s="204" t="s">
        <v>1265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SUM(P101:P102)</f>
        <v>0</v>
      </c>
      <c r="Q100" s="198"/>
      <c r="R100" s="199">
        <f>SUM(R101:R102)</f>
        <v>0</v>
      </c>
      <c r="S100" s="198"/>
      <c r="T100" s="200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79</v>
      </c>
      <c r="AT100" s="202" t="s">
        <v>70</v>
      </c>
      <c r="AU100" s="202" t="s">
        <v>79</v>
      </c>
      <c r="AY100" s="201" t="s">
        <v>137</v>
      </c>
      <c r="BK100" s="203">
        <f>SUM(BK101:BK102)</f>
        <v>0</v>
      </c>
    </row>
    <row r="101" s="2" customFormat="1" ht="16.5" customHeight="1">
      <c r="A101" s="40"/>
      <c r="B101" s="41"/>
      <c r="C101" s="206" t="s">
        <v>153</v>
      </c>
      <c r="D101" s="206" t="s">
        <v>139</v>
      </c>
      <c r="E101" s="207" t="s">
        <v>1266</v>
      </c>
      <c r="F101" s="208" t="s">
        <v>1267</v>
      </c>
      <c r="G101" s="209" t="s">
        <v>1257</v>
      </c>
      <c r="H101" s="210">
        <v>1</v>
      </c>
      <c r="I101" s="211"/>
      <c r="J101" s="212">
        <f>ROUND(I101*H101,2)</f>
        <v>0</v>
      </c>
      <c r="K101" s="208" t="s">
        <v>774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144</v>
      </c>
      <c r="AT101" s="217" t="s">
        <v>139</v>
      </c>
      <c r="AU101" s="217" t="s">
        <v>145</v>
      </c>
      <c r="AY101" s="19" t="s">
        <v>137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145</v>
      </c>
      <c r="BK101" s="218">
        <f>ROUND(I101*H101,2)</f>
        <v>0</v>
      </c>
      <c r="BL101" s="19" t="s">
        <v>144</v>
      </c>
      <c r="BM101" s="217" t="s">
        <v>1268</v>
      </c>
    </row>
    <row r="102" s="2" customFormat="1">
      <c r="A102" s="40"/>
      <c r="B102" s="41"/>
      <c r="C102" s="42"/>
      <c r="D102" s="221" t="s">
        <v>270</v>
      </c>
      <c r="E102" s="42"/>
      <c r="F102" s="262" t="s">
        <v>1269</v>
      </c>
      <c r="G102" s="42"/>
      <c r="H102" s="42"/>
      <c r="I102" s="263"/>
      <c r="J102" s="42"/>
      <c r="K102" s="42"/>
      <c r="L102" s="46"/>
      <c r="M102" s="264"/>
      <c r="N102" s="26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270</v>
      </c>
      <c r="AU102" s="19" t="s">
        <v>145</v>
      </c>
    </row>
    <row r="103" s="12" customFormat="1" ht="22.8" customHeight="1">
      <c r="A103" s="12"/>
      <c r="B103" s="190"/>
      <c r="C103" s="191"/>
      <c r="D103" s="192" t="s">
        <v>70</v>
      </c>
      <c r="E103" s="204" t="s">
        <v>1270</v>
      </c>
      <c r="F103" s="204" t="s">
        <v>1271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SUM(P104:P107)</f>
        <v>0</v>
      </c>
      <c r="Q103" s="198"/>
      <c r="R103" s="199">
        <f>SUM(R104:R107)</f>
        <v>0</v>
      </c>
      <c r="S103" s="198"/>
      <c r="T103" s="200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79</v>
      </c>
      <c r="AT103" s="202" t="s">
        <v>70</v>
      </c>
      <c r="AU103" s="202" t="s">
        <v>79</v>
      </c>
      <c r="AY103" s="201" t="s">
        <v>137</v>
      </c>
      <c r="BK103" s="203">
        <f>SUM(BK104:BK107)</f>
        <v>0</v>
      </c>
    </row>
    <row r="104" s="2" customFormat="1">
      <c r="A104" s="40"/>
      <c r="B104" s="41"/>
      <c r="C104" s="206" t="s">
        <v>144</v>
      </c>
      <c r="D104" s="206" t="s">
        <v>139</v>
      </c>
      <c r="E104" s="207" t="s">
        <v>1272</v>
      </c>
      <c r="F104" s="208" t="s">
        <v>1273</v>
      </c>
      <c r="G104" s="209" t="s">
        <v>1257</v>
      </c>
      <c r="H104" s="210">
        <v>1</v>
      </c>
      <c r="I104" s="211"/>
      <c r="J104" s="212">
        <f>ROUND(I104*H104,2)</f>
        <v>0</v>
      </c>
      <c r="K104" s="208" t="s">
        <v>774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144</v>
      </c>
      <c r="AT104" s="217" t="s">
        <v>139</v>
      </c>
      <c r="AU104" s="217" t="s">
        <v>145</v>
      </c>
      <c r="AY104" s="19" t="s">
        <v>137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145</v>
      </c>
      <c r="BK104" s="218">
        <f>ROUND(I104*H104,2)</f>
        <v>0</v>
      </c>
      <c r="BL104" s="19" t="s">
        <v>144</v>
      </c>
      <c r="BM104" s="217" t="s">
        <v>1274</v>
      </c>
    </row>
    <row r="105" s="2" customFormat="1">
      <c r="A105" s="40"/>
      <c r="B105" s="41"/>
      <c r="C105" s="42"/>
      <c r="D105" s="221" t="s">
        <v>270</v>
      </c>
      <c r="E105" s="42"/>
      <c r="F105" s="262" t="s">
        <v>1275</v>
      </c>
      <c r="G105" s="42"/>
      <c r="H105" s="42"/>
      <c r="I105" s="263"/>
      <c r="J105" s="42"/>
      <c r="K105" s="42"/>
      <c r="L105" s="46"/>
      <c r="M105" s="264"/>
      <c r="N105" s="26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270</v>
      </c>
      <c r="AU105" s="19" t="s">
        <v>145</v>
      </c>
    </row>
    <row r="106" s="2" customFormat="1" ht="16.5" customHeight="1">
      <c r="A106" s="40"/>
      <c r="B106" s="41"/>
      <c r="C106" s="206" t="s">
        <v>164</v>
      </c>
      <c r="D106" s="206" t="s">
        <v>139</v>
      </c>
      <c r="E106" s="207" t="s">
        <v>1276</v>
      </c>
      <c r="F106" s="208" t="s">
        <v>1277</v>
      </c>
      <c r="G106" s="209" t="s">
        <v>1257</v>
      </c>
      <c r="H106" s="210">
        <v>1</v>
      </c>
      <c r="I106" s="211"/>
      <c r="J106" s="212">
        <f>ROUND(I106*H106,2)</f>
        <v>0</v>
      </c>
      <c r="K106" s="208" t="s">
        <v>774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144</v>
      </c>
      <c r="AT106" s="217" t="s">
        <v>139</v>
      </c>
      <c r="AU106" s="217" t="s">
        <v>145</v>
      </c>
      <c r="AY106" s="19" t="s">
        <v>137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145</v>
      </c>
      <c r="BK106" s="218">
        <f>ROUND(I106*H106,2)</f>
        <v>0</v>
      </c>
      <c r="BL106" s="19" t="s">
        <v>144</v>
      </c>
      <c r="BM106" s="217" t="s">
        <v>1278</v>
      </c>
    </row>
    <row r="107" s="2" customFormat="1">
      <c r="A107" s="40"/>
      <c r="B107" s="41"/>
      <c r="C107" s="42"/>
      <c r="D107" s="221" t="s">
        <v>270</v>
      </c>
      <c r="E107" s="42"/>
      <c r="F107" s="262" t="s">
        <v>1279</v>
      </c>
      <c r="G107" s="42"/>
      <c r="H107" s="42"/>
      <c r="I107" s="263"/>
      <c r="J107" s="42"/>
      <c r="K107" s="42"/>
      <c r="L107" s="46"/>
      <c r="M107" s="264"/>
      <c r="N107" s="26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270</v>
      </c>
      <c r="AU107" s="19" t="s">
        <v>145</v>
      </c>
    </row>
    <row r="108" s="12" customFormat="1" ht="22.8" customHeight="1">
      <c r="A108" s="12"/>
      <c r="B108" s="190"/>
      <c r="C108" s="191"/>
      <c r="D108" s="192" t="s">
        <v>70</v>
      </c>
      <c r="E108" s="204" t="s">
        <v>1280</v>
      </c>
      <c r="F108" s="204" t="s">
        <v>1281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SUM(P109:P110)</f>
        <v>0</v>
      </c>
      <c r="Q108" s="198"/>
      <c r="R108" s="199">
        <f>SUM(R109:R110)</f>
        <v>0</v>
      </c>
      <c r="S108" s="198"/>
      <c r="T108" s="200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79</v>
      </c>
      <c r="AT108" s="202" t="s">
        <v>70</v>
      </c>
      <c r="AU108" s="202" t="s">
        <v>79</v>
      </c>
      <c r="AY108" s="201" t="s">
        <v>137</v>
      </c>
      <c r="BK108" s="203">
        <f>SUM(BK109:BK110)</f>
        <v>0</v>
      </c>
    </row>
    <row r="109" s="2" customFormat="1" ht="16.5" customHeight="1">
      <c r="A109" s="40"/>
      <c r="B109" s="41"/>
      <c r="C109" s="206" t="s">
        <v>168</v>
      </c>
      <c r="D109" s="206" t="s">
        <v>139</v>
      </c>
      <c r="E109" s="207" t="s">
        <v>1282</v>
      </c>
      <c r="F109" s="208" t="s">
        <v>1283</v>
      </c>
      <c r="G109" s="209" t="s">
        <v>1257</v>
      </c>
      <c r="H109" s="210">
        <v>1</v>
      </c>
      <c r="I109" s="211"/>
      <c r="J109" s="212">
        <f>ROUND(I109*H109,2)</f>
        <v>0</v>
      </c>
      <c r="K109" s="208" t="s">
        <v>774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144</v>
      </c>
      <c r="AT109" s="217" t="s">
        <v>139</v>
      </c>
      <c r="AU109" s="217" t="s">
        <v>145</v>
      </c>
      <c r="AY109" s="19" t="s">
        <v>137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145</v>
      </c>
      <c r="BK109" s="218">
        <f>ROUND(I109*H109,2)</f>
        <v>0</v>
      </c>
      <c r="BL109" s="19" t="s">
        <v>144</v>
      </c>
      <c r="BM109" s="217" t="s">
        <v>1284</v>
      </c>
    </row>
    <row r="110" s="2" customFormat="1">
      <c r="A110" s="40"/>
      <c r="B110" s="41"/>
      <c r="C110" s="42"/>
      <c r="D110" s="221" t="s">
        <v>270</v>
      </c>
      <c r="E110" s="42"/>
      <c r="F110" s="262" t="s">
        <v>1285</v>
      </c>
      <c r="G110" s="42"/>
      <c r="H110" s="42"/>
      <c r="I110" s="263"/>
      <c r="J110" s="42"/>
      <c r="K110" s="42"/>
      <c r="L110" s="46"/>
      <c r="M110" s="264"/>
      <c r="N110" s="26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270</v>
      </c>
      <c r="AU110" s="19" t="s">
        <v>145</v>
      </c>
    </row>
    <row r="111" s="12" customFormat="1" ht="22.8" customHeight="1">
      <c r="A111" s="12"/>
      <c r="B111" s="190"/>
      <c r="C111" s="191"/>
      <c r="D111" s="192" t="s">
        <v>70</v>
      </c>
      <c r="E111" s="204" t="s">
        <v>1286</v>
      </c>
      <c r="F111" s="204" t="s">
        <v>1287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SUM(P112:P113)</f>
        <v>0</v>
      </c>
      <c r="Q111" s="198"/>
      <c r="R111" s="199">
        <f>SUM(R112:R113)</f>
        <v>0</v>
      </c>
      <c r="S111" s="198"/>
      <c r="T111" s="200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79</v>
      </c>
      <c r="AT111" s="202" t="s">
        <v>70</v>
      </c>
      <c r="AU111" s="202" t="s">
        <v>79</v>
      </c>
      <c r="AY111" s="201" t="s">
        <v>137</v>
      </c>
      <c r="BK111" s="203">
        <f>SUM(BK112:BK113)</f>
        <v>0</v>
      </c>
    </row>
    <row r="112" s="2" customFormat="1" ht="16.5" customHeight="1">
      <c r="A112" s="40"/>
      <c r="B112" s="41"/>
      <c r="C112" s="206" t="s">
        <v>174</v>
      </c>
      <c r="D112" s="206" t="s">
        <v>139</v>
      </c>
      <c r="E112" s="207" t="s">
        <v>1288</v>
      </c>
      <c r="F112" s="208" t="s">
        <v>1289</v>
      </c>
      <c r="G112" s="209" t="s">
        <v>1257</v>
      </c>
      <c r="H112" s="210">
        <v>1</v>
      </c>
      <c r="I112" s="211"/>
      <c r="J112" s="212">
        <f>ROUND(I112*H112,2)</f>
        <v>0</v>
      </c>
      <c r="K112" s="208" t="s">
        <v>774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144</v>
      </c>
      <c r="AT112" s="217" t="s">
        <v>139</v>
      </c>
      <c r="AU112" s="217" t="s">
        <v>145</v>
      </c>
      <c r="AY112" s="19" t="s">
        <v>137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145</v>
      </c>
      <c r="BK112" s="218">
        <f>ROUND(I112*H112,2)</f>
        <v>0</v>
      </c>
      <c r="BL112" s="19" t="s">
        <v>144</v>
      </c>
      <c r="BM112" s="217" t="s">
        <v>1290</v>
      </c>
    </row>
    <row r="113" s="2" customFormat="1">
      <c r="A113" s="40"/>
      <c r="B113" s="41"/>
      <c r="C113" s="42"/>
      <c r="D113" s="221" t="s">
        <v>270</v>
      </c>
      <c r="E113" s="42"/>
      <c r="F113" s="262" t="s">
        <v>1291</v>
      </c>
      <c r="G113" s="42"/>
      <c r="H113" s="42"/>
      <c r="I113" s="263"/>
      <c r="J113" s="42"/>
      <c r="K113" s="42"/>
      <c r="L113" s="46"/>
      <c r="M113" s="264"/>
      <c r="N113" s="26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270</v>
      </c>
      <c r="AU113" s="19" t="s">
        <v>145</v>
      </c>
    </row>
    <row r="114" s="12" customFormat="1" ht="22.8" customHeight="1">
      <c r="A114" s="12"/>
      <c r="B114" s="190"/>
      <c r="C114" s="191"/>
      <c r="D114" s="192" t="s">
        <v>70</v>
      </c>
      <c r="E114" s="204" t="s">
        <v>1292</v>
      </c>
      <c r="F114" s="204" t="s">
        <v>1293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SUM(P115:P116)</f>
        <v>0</v>
      </c>
      <c r="Q114" s="198"/>
      <c r="R114" s="199">
        <f>SUM(R115:R116)</f>
        <v>0</v>
      </c>
      <c r="S114" s="198"/>
      <c r="T114" s="200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79</v>
      </c>
      <c r="AT114" s="202" t="s">
        <v>70</v>
      </c>
      <c r="AU114" s="202" t="s">
        <v>79</v>
      </c>
      <c r="AY114" s="201" t="s">
        <v>137</v>
      </c>
      <c r="BK114" s="203">
        <f>SUM(BK115:BK116)</f>
        <v>0</v>
      </c>
    </row>
    <row r="115" s="2" customFormat="1" ht="16.5" customHeight="1">
      <c r="A115" s="40"/>
      <c r="B115" s="41"/>
      <c r="C115" s="206" t="s">
        <v>180</v>
      </c>
      <c r="D115" s="206" t="s">
        <v>139</v>
      </c>
      <c r="E115" s="207" t="s">
        <v>1294</v>
      </c>
      <c r="F115" s="208" t="s">
        <v>1295</v>
      </c>
      <c r="G115" s="209" t="s">
        <v>1257</v>
      </c>
      <c r="H115" s="210">
        <v>1</v>
      </c>
      <c r="I115" s="211"/>
      <c r="J115" s="212">
        <f>ROUND(I115*H115,2)</f>
        <v>0</v>
      </c>
      <c r="K115" s="208" t="s">
        <v>774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144</v>
      </c>
      <c r="AT115" s="217" t="s">
        <v>139</v>
      </c>
      <c r="AU115" s="217" t="s">
        <v>145</v>
      </c>
      <c r="AY115" s="19" t="s">
        <v>137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145</v>
      </c>
      <c r="BK115" s="218">
        <f>ROUND(I115*H115,2)</f>
        <v>0</v>
      </c>
      <c r="BL115" s="19" t="s">
        <v>144</v>
      </c>
      <c r="BM115" s="217" t="s">
        <v>1296</v>
      </c>
    </row>
    <row r="116" s="2" customFormat="1">
      <c r="A116" s="40"/>
      <c r="B116" s="41"/>
      <c r="C116" s="42"/>
      <c r="D116" s="221" t="s">
        <v>270</v>
      </c>
      <c r="E116" s="42"/>
      <c r="F116" s="262" t="s">
        <v>1297</v>
      </c>
      <c r="G116" s="42"/>
      <c r="H116" s="42"/>
      <c r="I116" s="263"/>
      <c r="J116" s="42"/>
      <c r="K116" s="42"/>
      <c r="L116" s="46"/>
      <c r="M116" s="264"/>
      <c r="N116" s="26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270</v>
      </c>
      <c r="AU116" s="19" t="s">
        <v>145</v>
      </c>
    </row>
    <row r="117" s="12" customFormat="1" ht="25.92" customHeight="1">
      <c r="A117" s="12"/>
      <c r="B117" s="190"/>
      <c r="C117" s="191"/>
      <c r="D117" s="192" t="s">
        <v>70</v>
      </c>
      <c r="E117" s="193" t="s">
        <v>1298</v>
      </c>
      <c r="F117" s="193" t="s">
        <v>1299</v>
      </c>
      <c r="G117" s="191"/>
      <c r="H117" s="191"/>
      <c r="I117" s="194"/>
      <c r="J117" s="195">
        <f>BK117</f>
        <v>0</v>
      </c>
      <c r="K117" s="191"/>
      <c r="L117" s="196"/>
      <c r="M117" s="197"/>
      <c r="N117" s="198"/>
      <c r="O117" s="198"/>
      <c r="P117" s="199">
        <f>P118+P121</f>
        <v>0</v>
      </c>
      <c r="Q117" s="198"/>
      <c r="R117" s="199">
        <f>R118+R121</f>
        <v>0</v>
      </c>
      <c r="S117" s="198"/>
      <c r="T117" s="200">
        <f>T118+T121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79</v>
      </c>
      <c r="AT117" s="202" t="s">
        <v>70</v>
      </c>
      <c r="AU117" s="202" t="s">
        <v>71</v>
      </c>
      <c r="AY117" s="201" t="s">
        <v>137</v>
      </c>
      <c r="BK117" s="203">
        <f>BK118+BK121</f>
        <v>0</v>
      </c>
    </row>
    <row r="118" s="12" customFormat="1" ht="22.8" customHeight="1">
      <c r="A118" s="12"/>
      <c r="B118" s="190"/>
      <c r="C118" s="191"/>
      <c r="D118" s="192" t="s">
        <v>70</v>
      </c>
      <c r="E118" s="204" t="s">
        <v>1300</v>
      </c>
      <c r="F118" s="204" t="s">
        <v>1301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SUM(P119:P120)</f>
        <v>0</v>
      </c>
      <c r="Q118" s="198"/>
      <c r="R118" s="199">
        <f>SUM(R119:R120)</f>
        <v>0</v>
      </c>
      <c r="S118" s="198"/>
      <c r="T118" s="200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79</v>
      </c>
      <c r="AT118" s="202" t="s">
        <v>70</v>
      </c>
      <c r="AU118" s="202" t="s">
        <v>79</v>
      </c>
      <c r="AY118" s="201" t="s">
        <v>137</v>
      </c>
      <c r="BK118" s="203">
        <f>SUM(BK119:BK120)</f>
        <v>0</v>
      </c>
    </row>
    <row r="119" s="2" customFormat="1" ht="16.5" customHeight="1">
      <c r="A119" s="40"/>
      <c r="B119" s="41"/>
      <c r="C119" s="206" t="s">
        <v>190</v>
      </c>
      <c r="D119" s="206" t="s">
        <v>139</v>
      </c>
      <c r="E119" s="207" t="s">
        <v>790</v>
      </c>
      <c r="F119" s="208" t="s">
        <v>1302</v>
      </c>
      <c r="G119" s="209" t="s">
        <v>1257</v>
      </c>
      <c r="H119" s="210">
        <v>1</v>
      </c>
      <c r="I119" s="211"/>
      <c r="J119" s="212">
        <f>ROUND(I119*H119,2)</f>
        <v>0</v>
      </c>
      <c r="K119" s="208" t="s">
        <v>774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144</v>
      </c>
      <c r="AT119" s="217" t="s">
        <v>139</v>
      </c>
      <c r="AU119" s="217" t="s">
        <v>145</v>
      </c>
      <c r="AY119" s="19" t="s">
        <v>137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145</v>
      </c>
      <c r="BK119" s="218">
        <f>ROUND(I119*H119,2)</f>
        <v>0</v>
      </c>
      <c r="BL119" s="19" t="s">
        <v>144</v>
      </c>
      <c r="BM119" s="217" t="s">
        <v>1303</v>
      </c>
    </row>
    <row r="120" s="2" customFormat="1">
      <c r="A120" s="40"/>
      <c r="B120" s="41"/>
      <c r="C120" s="42"/>
      <c r="D120" s="221" t="s">
        <v>270</v>
      </c>
      <c r="E120" s="42"/>
      <c r="F120" s="262" t="s">
        <v>1304</v>
      </c>
      <c r="G120" s="42"/>
      <c r="H120" s="42"/>
      <c r="I120" s="263"/>
      <c r="J120" s="42"/>
      <c r="K120" s="42"/>
      <c r="L120" s="46"/>
      <c r="M120" s="264"/>
      <c r="N120" s="26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270</v>
      </c>
      <c r="AU120" s="19" t="s">
        <v>145</v>
      </c>
    </row>
    <row r="121" s="12" customFormat="1" ht="22.8" customHeight="1">
      <c r="A121" s="12"/>
      <c r="B121" s="190"/>
      <c r="C121" s="191"/>
      <c r="D121" s="192" t="s">
        <v>70</v>
      </c>
      <c r="E121" s="204" t="s">
        <v>1305</v>
      </c>
      <c r="F121" s="204" t="s">
        <v>1306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SUM(P122:P123)</f>
        <v>0</v>
      </c>
      <c r="Q121" s="198"/>
      <c r="R121" s="199">
        <f>SUM(R122:R123)</f>
        <v>0</v>
      </c>
      <c r="S121" s="198"/>
      <c r="T121" s="200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79</v>
      </c>
      <c r="AT121" s="202" t="s">
        <v>70</v>
      </c>
      <c r="AU121" s="202" t="s">
        <v>79</v>
      </c>
      <c r="AY121" s="201" t="s">
        <v>137</v>
      </c>
      <c r="BK121" s="203">
        <f>SUM(BK122:BK123)</f>
        <v>0</v>
      </c>
    </row>
    <row r="122" s="2" customFormat="1">
      <c r="A122" s="40"/>
      <c r="B122" s="41"/>
      <c r="C122" s="206" t="s">
        <v>196</v>
      </c>
      <c r="D122" s="206" t="s">
        <v>139</v>
      </c>
      <c r="E122" s="207" t="s">
        <v>796</v>
      </c>
      <c r="F122" s="208" t="s">
        <v>1307</v>
      </c>
      <c r="G122" s="209" t="s">
        <v>1257</v>
      </c>
      <c r="H122" s="210">
        <v>1</v>
      </c>
      <c r="I122" s="211"/>
      <c r="J122" s="212">
        <f>ROUND(I122*H122,2)</f>
        <v>0</v>
      </c>
      <c r="K122" s="208" t="s">
        <v>774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144</v>
      </c>
      <c r="AT122" s="217" t="s">
        <v>139</v>
      </c>
      <c r="AU122" s="217" t="s">
        <v>145</v>
      </c>
      <c r="AY122" s="19" t="s">
        <v>137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145</v>
      </c>
      <c r="BK122" s="218">
        <f>ROUND(I122*H122,2)</f>
        <v>0</v>
      </c>
      <c r="BL122" s="19" t="s">
        <v>144</v>
      </c>
      <c r="BM122" s="217" t="s">
        <v>1308</v>
      </c>
    </row>
    <row r="123" s="2" customFormat="1">
      <c r="A123" s="40"/>
      <c r="B123" s="41"/>
      <c r="C123" s="42"/>
      <c r="D123" s="221" t="s">
        <v>270</v>
      </c>
      <c r="E123" s="42"/>
      <c r="F123" s="262" t="s">
        <v>1309</v>
      </c>
      <c r="G123" s="42"/>
      <c r="H123" s="42"/>
      <c r="I123" s="263"/>
      <c r="J123" s="42"/>
      <c r="K123" s="42"/>
      <c r="L123" s="46"/>
      <c r="M123" s="264"/>
      <c r="N123" s="26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270</v>
      </c>
      <c r="AU123" s="19" t="s">
        <v>145</v>
      </c>
    </row>
    <row r="124" s="12" customFormat="1" ht="25.92" customHeight="1">
      <c r="A124" s="12"/>
      <c r="B124" s="190"/>
      <c r="C124" s="191"/>
      <c r="D124" s="192" t="s">
        <v>70</v>
      </c>
      <c r="E124" s="193" t="s">
        <v>1310</v>
      </c>
      <c r="F124" s="193" t="s">
        <v>1311</v>
      </c>
      <c r="G124" s="191"/>
      <c r="H124" s="191"/>
      <c r="I124" s="194"/>
      <c r="J124" s="195">
        <f>BK124</f>
        <v>0</v>
      </c>
      <c r="K124" s="191"/>
      <c r="L124" s="196"/>
      <c r="M124" s="197"/>
      <c r="N124" s="198"/>
      <c r="O124" s="198"/>
      <c r="P124" s="199">
        <f>P125+P127+P129</f>
        <v>0</v>
      </c>
      <c r="Q124" s="198"/>
      <c r="R124" s="199">
        <f>R125+R127+R129</f>
        <v>0</v>
      </c>
      <c r="S124" s="198"/>
      <c r="T124" s="200">
        <f>T125+T127+T129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164</v>
      </c>
      <c r="AT124" s="202" t="s">
        <v>70</v>
      </c>
      <c r="AU124" s="202" t="s">
        <v>71</v>
      </c>
      <c r="AY124" s="201" t="s">
        <v>137</v>
      </c>
      <c r="BK124" s="203">
        <f>BK125+BK127+BK129</f>
        <v>0</v>
      </c>
    </row>
    <row r="125" s="12" customFormat="1" ht="22.8" customHeight="1">
      <c r="A125" s="12"/>
      <c r="B125" s="190"/>
      <c r="C125" s="191"/>
      <c r="D125" s="192" t="s">
        <v>70</v>
      </c>
      <c r="E125" s="204" t="s">
        <v>1312</v>
      </c>
      <c r="F125" s="204" t="s">
        <v>1313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P126</f>
        <v>0</v>
      </c>
      <c r="Q125" s="198"/>
      <c r="R125" s="199">
        <f>R126</f>
        <v>0</v>
      </c>
      <c r="S125" s="198"/>
      <c r="T125" s="20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164</v>
      </c>
      <c r="AT125" s="202" t="s">
        <v>70</v>
      </c>
      <c r="AU125" s="202" t="s">
        <v>79</v>
      </c>
      <c r="AY125" s="201" t="s">
        <v>137</v>
      </c>
      <c r="BK125" s="203">
        <f>BK126</f>
        <v>0</v>
      </c>
    </row>
    <row r="126" s="2" customFormat="1" ht="16.5" customHeight="1">
      <c r="A126" s="40"/>
      <c r="B126" s="41"/>
      <c r="C126" s="206" t="s">
        <v>201</v>
      </c>
      <c r="D126" s="206" t="s">
        <v>139</v>
      </c>
      <c r="E126" s="207" t="s">
        <v>1314</v>
      </c>
      <c r="F126" s="208" t="s">
        <v>1315</v>
      </c>
      <c r="G126" s="209" t="s">
        <v>1316</v>
      </c>
      <c r="H126" s="210">
        <v>1</v>
      </c>
      <c r="I126" s="211"/>
      <c r="J126" s="212">
        <f>ROUND(I126*H126,2)</f>
        <v>0</v>
      </c>
      <c r="K126" s="208" t="s">
        <v>774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1317</v>
      </c>
      <c r="AT126" s="217" t="s">
        <v>139</v>
      </c>
      <c r="AU126" s="217" t="s">
        <v>145</v>
      </c>
      <c r="AY126" s="19" t="s">
        <v>137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145</v>
      </c>
      <c r="BK126" s="218">
        <f>ROUND(I126*H126,2)</f>
        <v>0</v>
      </c>
      <c r="BL126" s="19" t="s">
        <v>1317</v>
      </c>
      <c r="BM126" s="217" t="s">
        <v>1318</v>
      </c>
    </row>
    <row r="127" s="12" customFormat="1" ht="22.8" customHeight="1">
      <c r="A127" s="12"/>
      <c r="B127" s="190"/>
      <c r="C127" s="191"/>
      <c r="D127" s="192" t="s">
        <v>70</v>
      </c>
      <c r="E127" s="204" t="s">
        <v>1319</v>
      </c>
      <c r="F127" s="204" t="s">
        <v>1252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P128</f>
        <v>0</v>
      </c>
      <c r="Q127" s="198"/>
      <c r="R127" s="199">
        <f>R128</f>
        <v>0</v>
      </c>
      <c r="S127" s="198"/>
      <c r="T127" s="20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164</v>
      </c>
      <c r="AT127" s="202" t="s">
        <v>70</v>
      </c>
      <c r="AU127" s="202" t="s">
        <v>79</v>
      </c>
      <c r="AY127" s="201" t="s">
        <v>137</v>
      </c>
      <c r="BK127" s="203">
        <f>BK128</f>
        <v>0</v>
      </c>
    </row>
    <row r="128" s="2" customFormat="1" ht="16.5" customHeight="1">
      <c r="A128" s="40"/>
      <c r="B128" s="41"/>
      <c r="C128" s="206" t="s">
        <v>207</v>
      </c>
      <c r="D128" s="206" t="s">
        <v>139</v>
      </c>
      <c r="E128" s="207" t="s">
        <v>1320</v>
      </c>
      <c r="F128" s="208" t="s">
        <v>1321</v>
      </c>
      <c r="G128" s="209" t="s">
        <v>1316</v>
      </c>
      <c r="H128" s="210">
        <v>1</v>
      </c>
      <c r="I128" s="211"/>
      <c r="J128" s="212">
        <f>ROUND(I128*H128,2)</f>
        <v>0</v>
      </c>
      <c r="K128" s="208" t="s">
        <v>774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1317</v>
      </c>
      <c r="AT128" s="217" t="s">
        <v>139</v>
      </c>
      <c r="AU128" s="217" t="s">
        <v>145</v>
      </c>
      <c r="AY128" s="19" t="s">
        <v>137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145</v>
      </c>
      <c r="BK128" s="218">
        <f>ROUND(I128*H128,2)</f>
        <v>0</v>
      </c>
      <c r="BL128" s="19" t="s">
        <v>1317</v>
      </c>
      <c r="BM128" s="217" t="s">
        <v>1322</v>
      </c>
    </row>
    <row r="129" s="12" customFormat="1" ht="22.8" customHeight="1">
      <c r="A129" s="12"/>
      <c r="B129" s="190"/>
      <c r="C129" s="191"/>
      <c r="D129" s="192" t="s">
        <v>70</v>
      </c>
      <c r="E129" s="204" t="s">
        <v>1323</v>
      </c>
      <c r="F129" s="204" t="s">
        <v>1324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SUM(P130:P131)</f>
        <v>0</v>
      </c>
      <c r="Q129" s="198"/>
      <c r="R129" s="199">
        <f>SUM(R130:R131)</f>
        <v>0</v>
      </c>
      <c r="S129" s="198"/>
      <c r="T129" s="20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164</v>
      </c>
      <c r="AT129" s="202" t="s">
        <v>70</v>
      </c>
      <c r="AU129" s="202" t="s">
        <v>79</v>
      </c>
      <c r="AY129" s="201" t="s">
        <v>137</v>
      </c>
      <c r="BK129" s="203">
        <f>SUM(BK130:BK131)</f>
        <v>0</v>
      </c>
    </row>
    <row r="130" s="2" customFormat="1" ht="16.5" customHeight="1">
      <c r="A130" s="40"/>
      <c r="B130" s="41"/>
      <c r="C130" s="206" t="s">
        <v>214</v>
      </c>
      <c r="D130" s="206" t="s">
        <v>139</v>
      </c>
      <c r="E130" s="207" t="s">
        <v>1325</v>
      </c>
      <c r="F130" s="208" t="s">
        <v>1326</v>
      </c>
      <c r="G130" s="209" t="s">
        <v>1316</v>
      </c>
      <c r="H130" s="210">
        <v>1</v>
      </c>
      <c r="I130" s="211"/>
      <c r="J130" s="212">
        <f>ROUND(I130*H130,2)</f>
        <v>0</v>
      </c>
      <c r="K130" s="208" t="s">
        <v>774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1317</v>
      </c>
      <c r="AT130" s="217" t="s">
        <v>139</v>
      </c>
      <c r="AU130" s="217" t="s">
        <v>145</v>
      </c>
      <c r="AY130" s="19" t="s">
        <v>137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145</v>
      </c>
      <c r="BK130" s="218">
        <f>ROUND(I130*H130,2)</f>
        <v>0</v>
      </c>
      <c r="BL130" s="19" t="s">
        <v>1317</v>
      </c>
      <c r="BM130" s="217" t="s">
        <v>1327</v>
      </c>
    </row>
    <row r="131" s="2" customFormat="1" ht="16.5" customHeight="1">
      <c r="A131" s="40"/>
      <c r="B131" s="41"/>
      <c r="C131" s="206" t="s">
        <v>220</v>
      </c>
      <c r="D131" s="206" t="s">
        <v>139</v>
      </c>
      <c r="E131" s="207" t="s">
        <v>1328</v>
      </c>
      <c r="F131" s="208" t="s">
        <v>1329</v>
      </c>
      <c r="G131" s="209" t="s">
        <v>1316</v>
      </c>
      <c r="H131" s="210">
        <v>1</v>
      </c>
      <c r="I131" s="211"/>
      <c r="J131" s="212">
        <f>ROUND(I131*H131,2)</f>
        <v>0</v>
      </c>
      <c r="K131" s="208" t="s">
        <v>774</v>
      </c>
      <c r="L131" s="46"/>
      <c r="M131" s="282" t="s">
        <v>19</v>
      </c>
      <c r="N131" s="283" t="s">
        <v>43</v>
      </c>
      <c r="O131" s="279"/>
      <c r="P131" s="280">
        <f>O131*H131</f>
        <v>0</v>
      </c>
      <c r="Q131" s="280">
        <v>0</v>
      </c>
      <c r="R131" s="280">
        <f>Q131*H131</f>
        <v>0</v>
      </c>
      <c r="S131" s="280">
        <v>0</v>
      </c>
      <c r="T131" s="281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1317</v>
      </c>
      <c r="AT131" s="217" t="s">
        <v>139</v>
      </c>
      <c r="AU131" s="217" t="s">
        <v>145</v>
      </c>
      <c r="AY131" s="19" t="s">
        <v>137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145</v>
      </c>
      <c r="BK131" s="218">
        <f>ROUND(I131*H131,2)</f>
        <v>0</v>
      </c>
      <c r="BL131" s="19" t="s">
        <v>1317</v>
      </c>
      <c r="BM131" s="217" t="s">
        <v>1330</v>
      </c>
    </row>
    <row r="132" s="2" customFormat="1" ht="6.96" customHeight="1">
      <c r="A132" s="40"/>
      <c r="B132" s="61"/>
      <c r="C132" s="62"/>
      <c r="D132" s="62"/>
      <c r="E132" s="62"/>
      <c r="F132" s="62"/>
      <c r="G132" s="62"/>
      <c r="H132" s="62"/>
      <c r="I132" s="62"/>
      <c r="J132" s="62"/>
      <c r="K132" s="62"/>
      <c r="L132" s="46"/>
      <c r="M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</sheetData>
  <sheetProtection sheet="1" autoFilter="0" formatColumns="0" formatRows="0" objects="1" scenarios="1" spinCount="100000" saltValue="Oyc175cGfbIERfbHorAJC6RyCeSpWFBtdm04cJV3vE3MAb+xyjHadsGRL40h+9WZFfPlim/AC2b0SndymVwgUQ==" hashValue="hWpb9RRaFfN+E5WPPKw/JvqRzAOFXNVHHdOqDbp8Qe4Lj8be/oSaSMgGVSjoOGD6FgPIPzP5DGJI/j0VrVD8HQ==" algorithmName="SHA-512" password="CC35"/>
  <autoFilter ref="C92:K131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Revitalizace bytového domu Na Lani 212, Nový Jičín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1331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4. 2. 2020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93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ROUND((SUM(BE86:BE104)),  2)</f>
        <v>0</v>
      </c>
      <c r="G33" s="40"/>
      <c r="H33" s="40"/>
      <c r="I33" s="150">
        <v>0.20999999999999999</v>
      </c>
      <c r="J33" s="149">
        <f>ROUND(((SUM(BE86:BE104))*I33),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ROUND((SUM(BF86:BF104)),  2)</f>
        <v>0</v>
      </c>
      <c r="G34" s="40"/>
      <c r="H34" s="40"/>
      <c r="I34" s="150">
        <v>0.14999999999999999</v>
      </c>
      <c r="J34" s="149">
        <f>ROUND(((SUM(BF86:BF104))*I34),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ROUND((SUM(BG86:BG104)),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ROUND((SUM(BH86:BH104)),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ROUND((SUM(BI86:BI104)),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Revitalizace bytového domu Na Lani 212, Nový Jičín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VRN.02 - Vedlejší rozpočtové náklady - nezpůsobilé výdaje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parc. č. 426/18, k.ú. Loučka u Nového Jičína</v>
      </c>
      <c r="G52" s="42"/>
      <c r="H52" s="42"/>
      <c r="I52" s="34" t="s">
        <v>23</v>
      </c>
      <c r="J52" s="74" t="str">
        <f>IF(J12="","",J12)</f>
        <v>4. 2. 2020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Nový Jičín, Masarykovo náměstí 1/1, 741 01</v>
      </c>
      <c r="G54" s="42"/>
      <c r="H54" s="42"/>
      <c r="I54" s="34" t="s">
        <v>31</v>
      </c>
      <c r="J54" s="38" t="str">
        <f>E21</f>
        <v>BENEPRO, a.s.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BENEPRO, a.s.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1237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1238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1243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1244</v>
      </c>
      <c r="E63" s="170"/>
      <c r="F63" s="170"/>
      <c r="G63" s="170"/>
      <c r="H63" s="170"/>
      <c r="I63" s="170"/>
      <c r="J63" s="171">
        <f>J98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1246</v>
      </c>
      <c r="E64" s="176"/>
      <c r="F64" s="176"/>
      <c r="G64" s="176"/>
      <c r="H64" s="176"/>
      <c r="I64" s="176"/>
      <c r="J64" s="177">
        <f>J99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1247</v>
      </c>
      <c r="E65" s="170"/>
      <c r="F65" s="170"/>
      <c r="G65" s="170"/>
      <c r="H65" s="170"/>
      <c r="I65" s="170"/>
      <c r="J65" s="171">
        <f>J101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1332</v>
      </c>
      <c r="E66" s="176"/>
      <c r="F66" s="176"/>
      <c r="G66" s="176"/>
      <c r="H66" s="176"/>
      <c r="I66" s="176"/>
      <c r="J66" s="177">
        <f>J102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122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Revitalizace bytového domu Na Lani 212, Nový Jičín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VRN.02 - Vedlejší rozpočtové náklady - nezpůsobilé výdaje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parc. č. 426/18, k.ú. Loučka u Nového Jičína</v>
      </c>
      <c r="G80" s="42"/>
      <c r="H80" s="42"/>
      <c r="I80" s="34" t="s">
        <v>23</v>
      </c>
      <c r="J80" s="74" t="str">
        <f>IF(J12="","",J12)</f>
        <v>4. 2. 2020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Město Nový Jičín, Masarykovo náměstí 1/1, 741 01</v>
      </c>
      <c r="G82" s="42"/>
      <c r="H82" s="42"/>
      <c r="I82" s="34" t="s">
        <v>31</v>
      </c>
      <c r="J82" s="38" t="str">
        <f>E21</f>
        <v>BENEPRO, a.s.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BENEPRO, a.s.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123</v>
      </c>
      <c r="D85" s="182" t="s">
        <v>56</v>
      </c>
      <c r="E85" s="182" t="s">
        <v>52</v>
      </c>
      <c r="F85" s="182" t="s">
        <v>53</v>
      </c>
      <c r="G85" s="182" t="s">
        <v>124</v>
      </c>
      <c r="H85" s="182" t="s">
        <v>125</v>
      </c>
      <c r="I85" s="182" t="s">
        <v>126</v>
      </c>
      <c r="J85" s="182" t="s">
        <v>96</v>
      </c>
      <c r="K85" s="183" t="s">
        <v>127</v>
      </c>
      <c r="L85" s="184"/>
      <c r="M85" s="94" t="s">
        <v>19</v>
      </c>
      <c r="N85" s="95" t="s">
        <v>41</v>
      </c>
      <c r="O85" s="95" t="s">
        <v>128</v>
      </c>
      <c r="P85" s="95" t="s">
        <v>129</v>
      </c>
      <c r="Q85" s="95" t="s">
        <v>130</v>
      </c>
      <c r="R85" s="95" t="s">
        <v>131</v>
      </c>
      <c r="S85" s="95" t="s">
        <v>132</v>
      </c>
      <c r="T85" s="96" t="s">
        <v>133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134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P87+P98+P101</f>
        <v>0</v>
      </c>
      <c r="Q86" s="98"/>
      <c r="R86" s="187">
        <f>R87+R98+R101</f>
        <v>0</v>
      </c>
      <c r="S86" s="98"/>
      <c r="T86" s="188">
        <f>T87+T98+T101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70</v>
      </c>
      <c r="AU86" s="19" t="s">
        <v>97</v>
      </c>
      <c r="BK86" s="189">
        <f>BK87+BK98+BK101</f>
        <v>0</v>
      </c>
    </row>
    <row r="87" s="12" customFormat="1" ht="25.92" customHeight="1">
      <c r="A87" s="12"/>
      <c r="B87" s="190"/>
      <c r="C87" s="191"/>
      <c r="D87" s="192" t="s">
        <v>70</v>
      </c>
      <c r="E87" s="193" t="s">
        <v>1251</v>
      </c>
      <c r="F87" s="193" t="s">
        <v>1252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P88+P91</f>
        <v>0</v>
      </c>
      <c r="Q87" s="198"/>
      <c r="R87" s="199">
        <f>R88+R91</f>
        <v>0</v>
      </c>
      <c r="S87" s="198"/>
      <c r="T87" s="200">
        <f>T88+T91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79</v>
      </c>
      <c r="AT87" s="202" t="s">
        <v>70</v>
      </c>
      <c r="AU87" s="202" t="s">
        <v>71</v>
      </c>
      <c r="AY87" s="201" t="s">
        <v>137</v>
      </c>
      <c r="BK87" s="203">
        <f>BK88+BK91</f>
        <v>0</v>
      </c>
    </row>
    <row r="88" s="12" customFormat="1" ht="22.8" customHeight="1">
      <c r="A88" s="12"/>
      <c r="B88" s="190"/>
      <c r="C88" s="191"/>
      <c r="D88" s="192" t="s">
        <v>70</v>
      </c>
      <c r="E88" s="204" t="s">
        <v>1253</v>
      </c>
      <c r="F88" s="204" t="s">
        <v>1254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SUM(P89:P90)</f>
        <v>0</v>
      </c>
      <c r="Q88" s="198"/>
      <c r="R88" s="199">
        <f>SUM(R89:R90)</f>
        <v>0</v>
      </c>
      <c r="S88" s="198"/>
      <c r="T88" s="20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79</v>
      </c>
      <c r="AT88" s="202" t="s">
        <v>70</v>
      </c>
      <c r="AU88" s="202" t="s">
        <v>79</v>
      </c>
      <c r="AY88" s="201" t="s">
        <v>137</v>
      </c>
      <c r="BK88" s="203">
        <f>SUM(BK89:BK90)</f>
        <v>0</v>
      </c>
    </row>
    <row r="89" s="2" customFormat="1" ht="16.5" customHeight="1">
      <c r="A89" s="40"/>
      <c r="B89" s="41"/>
      <c r="C89" s="206" t="s">
        <v>79</v>
      </c>
      <c r="D89" s="206" t="s">
        <v>139</v>
      </c>
      <c r="E89" s="207" t="s">
        <v>1333</v>
      </c>
      <c r="F89" s="208" t="s">
        <v>1334</v>
      </c>
      <c r="G89" s="209" t="s">
        <v>1257</v>
      </c>
      <c r="H89" s="210">
        <v>1</v>
      </c>
      <c r="I89" s="211"/>
      <c r="J89" s="212">
        <f>ROUND(I89*H89,2)</f>
        <v>0</v>
      </c>
      <c r="K89" s="208" t="s">
        <v>774</v>
      </c>
      <c r="L89" s="46"/>
      <c r="M89" s="213" t="s">
        <v>19</v>
      </c>
      <c r="N89" s="214" t="s">
        <v>43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144</v>
      </c>
      <c r="AT89" s="217" t="s">
        <v>139</v>
      </c>
      <c r="AU89" s="217" t="s">
        <v>145</v>
      </c>
      <c r="AY89" s="19" t="s">
        <v>137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145</v>
      </c>
      <c r="BK89" s="218">
        <f>ROUND(I89*H89,2)</f>
        <v>0</v>
      </c>
      <c r="BL89" s="19" t="s">
        <v>144</v>
      </c>
      <c r="BM89" s="217" t="s">
        <v>1335</v>
      </c>
    </row>
    <row r="90" s="2" customFormat="1">
      <c r="A90" s="40"/>
      <c r="B90" s="41"/>
      <c r="C90" s="42"/>
      <c r="D90" s="221" t="s">
        <v>270</v>
      </c>
      <c r="E90" s="42"/>
      <c r="F90" s="262" t="s">
        <v>1336</v>
      </c>
      <c r="G90" s="42"/>
      <c r="H90" s="42"/>
      <c r="I90" s="263"/>
      <c r="J90" s="42"/>
      <c r="K90" s="42"/>
      <c r="L90" s="46"/>
      <c r="M90" s="264"/>
      <c r="N90" s="26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270</v>
      </c>
      <c r="AU90" s="19" t="s">
        <v>145</v>
      </c>
    </row>
    <row r="91" s="12" customFormat="1" ht="22.8" customHeight="1">
      <c r="A91" s="12"/>
      <c r="B91" s="190"/>
      <c r="C91" s="191"/>
      <c r="D91" s="192" t="s">
        <v>70</v>
      </c>
      <c r="E91" s="204" t="s">
        <v>1292</v>
      </c>
      <c r="F91" s="204" t="s">
        <v>1293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SUM(P92:P97)</f>
        <v>0</v>
      </c>
      <c r="Q91" s="198"/>
      <c r="R91" s="199">
        <f>SUM(R92:R97)</f>
        <v>0</v>
      </c>
      <c r="S91" s="198"/>
      <c r="T91" s="200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79</v>
      </c>
      <c r="AT91" s="202" t="s">
        <v>70</v>
      </c>
      <c r="AU91" s="202" t="s">
        <v>79</v>
      </c>
      <c r="AY91" s="201" t="s">
        <v>137</v>
      </c>
      <c r="BK91" s="203">
        <f>SUM(BK92:BK97)</f>
        <v>0</v>
      </c>
    </row>
    <row r="92" s="2" customFormat="1" ht="16.5" customHeight="1">
      <c r="A92" s="40"/>
      <c r="B92" s="41"/>
      <c r="C92" s="206" t="s">
        <v>145</v>
      </c>
      <c r="D92" s="206" t="s">
        <v>139</v>
      </c>
      <c r="E92" s="207" t="s">
        <v>1337</v>
      </c>
      <c r="F92" s="208" t="s">
        <v>1338</v>
      </c>
      <c r="G92" s="209" t="s">
        <v>1257</v>
      </c>
      <c r="H92" s="210">
        <v>1</v>
      </c>
      <c r="I92" s="211"/>
      <c r="J92" s="212">
        <f>ROUND(I92*H92,2)</f>
        <v>0</v>
      </c>
      <c r="K92" s="208" t="s">
        <v>774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144</v>
      </c>
      <c r="AT92" s="217" t="s">
        <v>139</v>
      </c>
      <c r="AU92" s="217" t="s">
        <v>145</v>
      </c>
      <c r="AY92" s="19" t="s">
        <v>137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145</v>
      </c>
      <c r="BK92" s="218">
        <f>ROUND(I92*H92,2)</f>
        <v>0</v>
      </c>
      <c r="BL92" s="19" t="s">
        <v>144</v>
      </c>
      <c r="BM92" s="217" t="s">
        <v>1339</v>
      </c>
    </row>
    <row r="93" s="2" customFormat="1">
      <c r="A93" s="40"/>
      <c r="B93" s="41"/>
      <c r="C93" s="42"/>
      <c r="D93" s="221" t="s">
        <v>270</v>
      </c>
      <c r="E93" s="42"/>
      <c r="F93" s="262" t="s">
        <v>1340</v>
      </c>
      <c r="G93" s="42"/>
      <c r="H93" s="42"/>
      <c r="I93" s="263"/>
      <c r="J93" s="42"/>
      <c r="K93" s="42"/>
      <c r="L93" s="46"/>
      <c r="M93" s="264"/>
      <c r="N93" s="26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270</v>
      </c>
      <c r="AU93" s="19" t="s">
        <v>145</v>
      </c>
    </row>
    <row r="94" s="2" customFormat="1" ht="21.75" customHeight="1">
      <c r="A94" s="40"/>
      <c r="B94" s="41"/>
      <c r="C94" s="206" t="s">
        <v>153</v>
      </c>
      <c r="D94" s="206" t="s">
        <v>139</v>
      </c>
      <c r="E94" s="207" t="s">
        <v>1341</v>
      </c>
      <c r="F94" s="208" t="s">
        <v>1342</v>
      </c>
      <c r="G94" s="209" t="s">
        <v>1257</v>
      </c>
      <c r="H94" s="210">
        <v>1</v>
      </c>
      <c r="I94" s="211"/>
      <c r="J94" s="212">
        <f>ROUND(I94*H94,2)</f>
        <v>0</v>
      </c>
      <c r="K94" s="208" t="s">
        <v>774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144</v>
      </c>
      <c r="AT94" s="217" t="s">
        <v>139</v>
      </c>
      <c r="AU94" s="217" t="s">
        <v>145</v>
      </c>
      <c r="AY94" s="19" t="s">
        <v>137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145</v>
      </c>
      <c r="BK94" s="218">
        <f>ROUND(I94*H94,2)</f>
        <v>0</v>
      </c>
      <c r="BL94" s="19" t="s">
        <v>144</v>
      </c>
      <c r="BM94" s="217" t="s">
        <v>1343</v>
      </c>
    </row>
    <row r="95" s="2" customFormat="1">
      <c r="A95" s="40"/>
      <c r="B95" s="41"/>
      <c r="C95" s="42"/>
      <c r="D95" s="221" t="s">
        <v>270</v>
      </c>
      <c r="E95" s="42"/>
      <c r="F95" s="262" t="s">
        <v>1344</v>
      </c>
      <c r="G95" s="42"/>
      <c r="H95" s="42"/>
      <c r="I95" s="263"/>
      <c r="J95" s="42"/>
      <c r="K95" s="42"/>
      <c r="L95" s="46"/>
      <c r="M95" s="264"/>
      <c r="N95" s="26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270</v>
      </c>
      <c r="AU95" s="19" t="s">
        <v>145</v>
      </c>
    </row>
    <row r="96" s="2" customFormat="1" ht="16.5" customHeight="1">
      <c r="A96" s="40"/>
      <c r="B96" s="41"/>
      <c r="C96" s="206" t="s">
        <v>144</v>
      </c>
      <c r="D96" s="206" t="s">
        <v>139</v>
      </c>
      <c r="E96" s="207" t="s">
        <v>1345</v>
      </c>
      <c r="F96" s="208" t="s">
        <v>1346</v>
      </c>
      <c r="G96" s="209" t="s">
        <v>1257</v>
      </c>
      <c r="H96" s="210">
        <v>1</v>
      </c>
      <c r="I96" s="211"/>
      <c r="J96" s="212">
        <f>ROUND(I96*H96,2)</f>
        <v>0</v>
      </c>
      <c r="K96" s="208" t="s">
        <v>774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144</v>
      </c>
      <c r="AT96" s="217" t="s">
        <v>139</v>
      </c>
      <c r="AU96" s="217" t="s">
        <v>145</v>
      </c>
      <c r="AY96" s="19" t="s">
        <v>137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145</v>
      </c>
      <c r="BK96" s="218">
        <f>ROUND(I96*H96,2)</f>
        <v>0</v>
      </c>
      <c r="BL96" s="19" t="s">
        <v>144</v>
      </c>
      <c r="BM96" s="217" t="s">
        <v>1347</v>
      </c>
    </row>
    <row r="97" s="2" customFormat="1">
      <c r="A97" s="40"/>
      <c r="B97" s="41"/>
      <c r="C97" s="42"/>
      <c r="D97" s="221" t="s">
        <v>270</v>
      </c>
      <c r="E97" s="42"/>
      <c r="F97" s="262" t="s">
        <v>1348</v>
      </c>
      <c r="G97" s="42"/>
      <c r="H97" s="42"/>
      <c r="I97" s="263"/>
      <c r="J97" s="42"/>
      <c r="K97" s="42"/>
      <c r="L97" s="46"/>
      <c r="M97" s="264"/>
      <c r="N97" s="26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270</v>
      </c>
      <c r="AU97" s="19" t="s">
        <v>145</v>
      </c>
    </row>
    <row r="98" s="12" customFormat="1" ht="25.92" customHeight="1">
      <c r="A98" s="12"/>
      <c r="B98" s="190"/>
      <c r="C98" s="191"/>
      <c r="D98" s="192" t="s">
        <v>70</v>
      </c>
      <c r="E98" s="193" t="s">
        <v>1298</v>
      </c>
      <c r="F98" s="193" t="s">
        <v>1299</v>
      </c>
      <c r="G98" s="191"/>
      <c r="H98" s="191"/>
      <c r="I98" s="194"/>
      <c r="J98" s="195">
        <f>BK98</f>
        <v>0</v>
      </c>
      <c r="K98" s="191"/>
      <c r="L98" s="196"/>
      <c r="M98" s="197"/>
      <c r="N98" s="198"/>
      <c r="O98" s="198"/>
      <c r="P98" s="199">
        <f>P99</f>
        <v>0</v>
      </c>
      <c r="Q98" s="198"/>
      <c r="R98" s="199">
        <f>R99</f>
        <v>0</v>
      </c>
      <c r="S98" s="198"/>
      <c r="T98" s="200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79</v>
      </c>
      <c r="AT98" s="202" t="s">
        <v>70</v>
      </c>
      <c r="AU98" s="202" t="s">
        <v>71</v>
      </c>
      <c r="AY98" s="201" t="s">
        <v>137</v>
      </c>
      <c r="BK98" s="203">
        <f>BK99</f>
        <v>0</v>
      </c>
    </row>
    <row r="99" s="12" customFormat="1" ht="22.8" customHeight="1">
      <c r="A99" s="12"/>
      <c r="B99" s="190"/>
      <c r="C99" s="191"/>
      <c r="D99" s="192" t="s">
        <v>70</v>
      </c>
      <c r="E99" s="204" t="s">
        <v>1305</v>
      </c>
      <c r="F99" s="204" t="s">
        <v>1306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P100</f>
        <v>0</v>
      </c>
      <c r="Q99" s="198"/>
      <c r="R99" s="199">
        <f>R100</f>
        <v>0</v>
      </c>
      <c r="S99" s="198"/>
      <c r="T99" s="200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79</v>
      </c>
      <c r="AT99" s="202" t="s">
        <v>70</v>
      </c>
      <c r="AU99" s="202" t="s">
        <v>79</v>
      </c>
      <c r="AY99" s="201" t="s">
        <v>137</v>
      </c>
      <c r="BK99" s="203">
        <f>BK100</f>
        <v>0</v>
      </c>
    </row>
    <row r="100" s="2" customFormat="1" ht="16.5" customHeight="1">
      <c r="A100" s="40"/>
      <c r="B100" s="41"/>
      <c r="C100" s="206" t="s">
        <v>164</v>
      </c>
      <c r="D100" s="206" t="s">
        <v>139</v>
      </c>
      <c r="E100" s="207" t="s">
        <v>802</v>
      </c>
      <c r="F100" s="208" t="s">
        <v>1349</v>
      </c>
      <c r="G100" s="209" t="s">
        <v>1257</v>
      </c>
      <c r="H100" s="210">
        <v>1</v>
      </c>
      <c r="I100" s="211"/>
      <c r="J100" s="212">
        <f>ROUND(I100*H100,2)</f>
        <v>0</v>
      </c>
      <c r="K100" s="208" t="s">
        <v>774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144</v>
      </c>
      <c r="AT100" s="217" t="s">
        <v>139</v>
      </c>
      <c r="AU100" s="217" t="s">
        <v>145</v>
      </c>
      <c r="AY100" s="19" t="s">
        <v>137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145</v>
      </c>
      <c r="BK100" s="218">
        <f>ROUND(I100*H100,2)</f>
        <v>0</v>
      </c>
      <c r="BL100" s="19" t="s">
        <v>144</v>
      </c>
      <c r="BM100" s="217" t="s">
        <v>1350</v>
      </c>
    </row>
    <row r="101" s="12" customFormat="1" ht="25.92" customHeight="1">
      <c r="A101" s="12"/>
      <c r="B101" s="190"/>
      <c r="C101" s="191"/>
      <c r="D101" s="192" t="s">
        <v>70</v>
      </c>
      <c r="E101" s="193" t="s">
        <v>1310</v>
      </c>
      <c r="F101" s="193" t="s">
        <v>1311</v>
      </c>
      <c r="G101" s="191"/>
      <c r="H101" s="191"/>
      <c r="I101" s="194"/>
      <c r="J101" s="195">
        <f>BK101</f>
        <v>0</v>
      </c>
      <c r="K101" s="191"/>
      <c r="L101" s="196"/>
      <c r="M101" s="197"/>
      <c r="N101" s="198"/>
      <c r="O101" s="198"/>
      <c r="P101" s="199">
        <f>P102</f>
        <v>0</v>
      </c>
      <c r="Q101" s="198"/>
      <c r="R101" s="199">
        <f>R102</f>
        <v>0</v>
      </c>
      <c r="S101" s="198"/>
      <c r="T101" s="200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164</v>
      </c>
      <c r="AT101" s="202" t="s">
        <v>70</v>
      </c>
      <c r="AU101" s="202" t="s">
        <v>71</v>
      </c>
      <c r="AY101" s="201" t="s">
        <v>137</v>
      </c>
      <c r="BK101" s="203">
        <f>BK102</f>
        <v>0</v>
      </c>
    </row>
    <row r="102" s="12" customFormat="1" ht="22.8" customHeight="1">
      <c r="A102" s="12"/>
      <c r="B102" s="190"/>
      <c r="C102" s="191"/>
      <c r="D102" s="192" t="s">
        <v>70</v>
      </c>
      <c r="E102" s="204" t="s">
        <v>1351</v>
      </c>
      <c r="F102" s="204" t="s">
        <v>1352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SUM(P103:P104)</f>
        <v>0</v>
      </c>
      <c r="Q102" s="198"/>
      <c r="R102" s="199">
        <f>SUM(R103:R104)</f>
        <v>0</v>
      </c>
      <c r="S102" s="198"/>
      <c r="T102" s="200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164</v>
      </c>
      <c r="AT102" s="202" t="s">
        <v>70</v>
      </c>
      <c r="AU102" s="202" t="s">
        <v>79</v>
      </c>
      <c r="AY102" s="201" t="s">
        <v>137</v>
      </c>
      <c r="BK102" s="203">
        <f>SUM(BK103:BK104)</f>
        <v>0</v>
      </c>
    </row>
    <row r="103" s="2" customFormat="1" ht="16.5" customHeight="1">
      <c r="A103" s="40"/>
      <c r="B103" s="41"/>
      <c r="C103" s="206" t="s">
        <v>168</v>
      </c>
      <c r="D103" s="206" t="s">
        <v>139</v>
      </c>
      <c r="E103" s="207" t="s">
        <v>1353</v>
      </c>
      <c r="F103" s="208" t="s">
        <v>1354</v>
      </c>
      <c r="G103" s="209" t="s">
        <v>1316</v>
      </c>
      <c r="H103" s="210">
        <v>1</v>
      </c>
      <c r="I103" s="211"/>
      <c r="J103" s="212">
        <f>ROUND(I103*H103,2)</f>
        <v>0</v>
      </c>
      <c r="K103" s="208" t="s">
        <v>774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1317</v>
      </c>
      <c r="AT103" s="217" t="s">
        <v>139</v>
      </c>
      <c r="AU103" s="217" t="s">
        <v>145</v>
      </c>
      <c r="AY103" s="19" t="s">
        <v>137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145</v>
      </c>
      <c r="BK103" s="218">
        <f>ROUND(I103*H103,2)</f>
        <v>0</v>
      </c>
      <c r="BL103" s="19" t="s">
        <v>1317</v>
      </c>
      <c r="BM103" s="217" t="s">
        <v>1355</v>
      </c>
    </row>
    <row r="104" s="2" customFormat="1">
      <c r="A104" s="40"/>
      <c r="B104" s="41"/>
      <c r="C104" s="42"/>
      <c r="D104" s="221" t="s">
        <v>270</v>
      </c>
      <c r="E104" s="42"/>
      <c r="F104" s="262" t="s">
        <v>1356</v>
      </c>
      <c r="G104" s="42"/>
      <c r="H104" s="42"/>
      <c r="I104" s="263"/>
      <c r="J104" s="42"/>
      <c r="K104" s="42"/>
      <c r="L104" s="46"/>
      <c r="M104" s="284"/>
      <c r="N104" s="285"/>
      <c r="O104" s="279"/>
      <c r="P104" s="279"/>
      <c r="Q104" s="279"/>
      <c r="R104" s="279"/>
      <c r="S104" s="279"/>
      <c r="T104" s="286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270</v>
      </c>
      <c r="AU104" s="19" t="s">
        <v>145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DVzSbMSUuF9BQSoVkdWLhwnIZP6frPC5XGCz1TmhkrADij5P/nRhbfVemDgHyXZ/rXh+Su8Rbaww2f+l3keEUQ==" hashValue="FGY3QYiVG8BLfZnuhPneFTKFwD8Mo1itzUQ6BRzgPIbVP6VbnE6K1GN3ZKsDUCQveFm56X+tsRy9fxb6SSxNug==" algorithmName="SHA-512" password="CC35"/>
  <autoFilter ref="C85:K10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1357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1358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1359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1360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1361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1362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1363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1364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1365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1366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1367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78</v>
      </c>
      <c r="F18" s="298" t="s">
        <v>1368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1369</v>
      </c>
      <c r="F19" s="298" t="s">
        <v>1370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1371</v>
      </c>
      <c r="F20" s="298" t="s">
        <v>1372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1373</v>
      </c>
      <c r="F21" s="298" t="s">
        <v>1374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1375</v>
      </c>
      <c r="F22" s="298" t="s">
        <v>1376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1377</v>
      </c>
      <c r="F23" s="298" t="s">
        <v>1378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1379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1380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1381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1382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1383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1384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1385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1386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1387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123</v>
      </c>
      <c r="F36" s="298"/>
      <c r="G36" s="298" t="s">
        <v>1388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1389</v>
      </c>
      <c r="F37" s="298"/>
      <c r="G37" s="298" t="s">
        <v>1390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52</v>
      </c>
      <c r="F38" s="298"/>
      <c r="G38" s="298" t="s">
        <v>1391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53</v>
      </c>
      <c r="F39" s="298"/>
      <c r="G39" s="298" t="s">
        <v>1392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124</v>
      </c>
      <c r="F40" s="298"/>
      <c r="G40" s="298" t="s">
        <v>1393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125</v>
      </c>
      <c r="F41" s="298"/>
      <c r="G41" s="298" t="s">
        <v>1394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1395</v>
      </c>
      <c r="F42" s="298"/>
      <c r="G42" s="298" t="s">
        <v>1396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1397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1398</v>
      </c>
      <c r="F44" s="298"/>
      <c r="G44" s="298" t="s">
        <v>1399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127</v>
      </c>
      <c r="F45" s="298"/>
      <c r="G45" s="298" t="s">
        <v>1400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1401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1402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1403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1404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1405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1406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1407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1408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1409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1410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1411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1412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1413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1414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1415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1416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1417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1418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1419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1420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1421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1422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1423</v>
      </c>
      <c r="D76" s="316"/>
      <c r="E76" s="316"/>
      <c r="F76" s="316" t="s">
        <v>1424</v>
      </c>
      <c r="G76" s="317"/>
      <c r="H76" s="316" t="s">
        <v>53</v>
      </c>
      <c r="I76" s="316" t="s">
        <v>56</v>
      </c>
      <c r="J76" s="316" t="s">
        <v>1425</v>
      </c>
      <c r="K76" s="315"/>
    </row>
    <row r="77" s="1" customFormat="1" ht="17.25" customHeight="1">
      <c r="B77" s="313"/>
      <c r="C77" s="318" t="s">
        <v>1426</v>
      </c>
      <c r="D77" s="318"/>
      <c r="E77" s="318"/>
      <c r="F77" s="319" t="s">
        <v>1427</v>
      </c>
      <c r="G77" s="320"/>
      <c r="H77" s="318"/>
      <c r="I77" s="318"/>
      <c r="J77" s="318" t="s">
        <v>1428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52</v>
      </c>
      <c r="D79" s="323"/>
      <c r="E79" s="323"/>
      <c r="F79" s="324" t="s">
        <v>1429</v>
      </c>
      <c r="G79" s="325"/>
      <c r="H79" s="301" t="s">
        <v>1430</v>
      </c>
      <c r="I79" s="301" t="s">
        <v>1431</v>
      </c>
      <c r="J79" s="301">
        <v>20</v>
      </c>
      <c r="K79" s="315"/>
    </row>
    <row r="80" s="1" customFormat="1" ht="15" customHeight="1">
      <c r="B80" s="313"/>
      <c r="C80" s="301" t="s">
        <v>1432</v>
      </c>
      <c r="D80" s="301"/>
      <c r="E80" s="301"/>
      <c r="F80" s="324" t="s">
        <v>1429</v>
      </c>
      <c r="G80" s="325"/>
      <c r="H80" s="301" t="s">
        <v>1433</v>
      </c>
      <c r="I80" s="301" t="s">
        <v>1431</v>
      </c>
      <c r="J80" s="301">
        <v>120</v>
      </c>
      <c r="K80" s="315"/>
    </row>
    <row r="81" s="1" customFormat="1" ht="15" customHeight="1">
      <c r="B81" s="326"/>
      <c r="C81" s="301" t="s">
        <v>1434</v>
      </c>
      <c r="D81" s="301"/>
      <c r="E81" s="301"/>
      <c r="F81" s="324" t="s">
        <v>1435</v>
      </c>
      <c r="G81" s="325"/>
      <c r="H81" s="301" t="s">
        <v>1436</v>
      </c>
      <c r="I81" s="301" t="s">
        <v>1431</v>
      </c>
      <c r="J81" s="301">
        <v>50</v>
      </c>
      <c r="K81" s="315"/>
    </row>
    <row r="82" s="1" customFormat="1" ht="15" customHeight="1">
      <c r="B82" s="326"/>
      <c r="C82" s="301" t="s">
        <v>1437</v>
      </c>
      <c r="D82" s="301"/>
      <c r="E82" s="301"/>
      <c r="F82" s="324" t="s">
        <v>1429</v>
      </c>
      <c r="G82" s="325"/>
      <c r="H82" s="301" t="s">
        <v>1438</v>
      </c>
      <c r="I82" s="301" t="s">
        <v>1439</v>
      </c>
      <c r="J82" s="301"/>
      <c r="K82" s="315"/>
    </row>
    <row r="83" s="1" customFormat="1" ht="15" customHeight="1">
      <c r="B83" s="326"/>
      <c r="C83" s="327" t="s">
        <v>1440</v>
      </c>
      <c r="D83" s="327"/>
      <c r="E83" s="327"/>
      <c r="F83" s="328" t="s">
        <v>1435</v>
      </c>
      <c r="G83" s="327"/>
      <c r="H83" s="327" t="s">
        <v>1441</v>
      </c>
      <c r="I83" s="327" t="s">
        <v>1431</v>
      </c>
      <c r="J83" s="327">
        <v>15</v>
      </c>
      <c r="K83" s="315"/>
    </row>
    <row r="84" s="1" customFormat="1" ht="15" customHeight="1">
      <c r="B84" s="326"/>
      <c r="C84" s="327" t="s">
        <v>1442</v>
      </c>
      <c r="D84" s="327"/>
      <c r="E84" s="327"/>
      <c r="F84" s="328" t="s">
        <v>1435</v>
      </c>
      <c r="G84" s="327"/>
      <c r="H84" s="327" t="s">
        <v>1443</v>
      </c>
      <c r="I84" s="327" t="s">
        <v>1431</v>
      </c>
      <c r="J84" s="327">
        <v>15</v>
      </c>
      <c r="K84" s="315"/>
    </row>
    <row r="85" s="1" customFormat="1" ht="15" customHeight="1">
      <c r="B85" s="326"/>
      <c r="C85" s="327" t="s">
        <v>1444</v>
      </c>
      <c r="D85" s="327"/>
      <c r="E85" s="327"/>
      <c r="F85" s="328" t="s">
        <v>1435</v>
      </c>
      <c r="G85" s="327"/>
      <c r="H85" s="327" t="s">
        <v>1445</v>
      </c>
      <c r="I85" s="327" t="s">
        <v>1431</v>
      </c>
      <c r="J85" s="327">
        <v>20</v>
      </c>
      <c r="K85" s="315"/>
    </row>
    <row r="86" s="1" customFormat="1" ht="15" customHeight="1">
      <c r="B86" s="326"/>
      <c r="C86" s="327" t="s">
        <v>1446</v>
      </c>
      <c r="D86" s="327"/>
      <c r="E86" s="327"/>
      <c r="F86" s="328" t="s">
        <v>1435</v>
      </c>
      <c r="G86" s="327"/>
      <c r="H86" s="327" t="s">
        <v>1447</v>
      </c>
      <c r="I86" s="327" t="s">
        <v>1431</v>
      </c>
      <c r="J86" s="327">
        <v>20</v>
      </c>
      <c r="K86" s="315"/>
    </row>
    <row r="87" s="1" customFormat="1" ht="15" customHeight="1">
      <c r="B87" s="326"/>
      <c r="C87" s="301" t="s">
        <v>1448</v>
      </c>
      <c r="D87" s="301"/>
      <c r="E87" s="301"/>
      <c r="F87" s="324" t="s">
        <v>1435</v>
      </c>
      <c r="G87" s="325"/>
      <c r="H87" s="301" t="s">
        <v>1449</v>
      </c>
      <c r="I87" s="301" t="s">
        <v>1431</v>
      </c>
      <c r="J87" s="301">
        <v>50</v>
      </c>
      <c r="K87" s="315"/>
    </row>
    <row r="88" s="1" customFormat="1" ht="15" customHeight="1">
      <c r="B88" s="326"/>
      <c r="C88" s="301" t="s">
        <v>1450</v>
      </c>
      <c r="D88" s="301"/>
      <c r="E88" s="301"/>
      <c r="F88" s="324" t="s">
        <v>1435</v>
      </c>
      <c r="G88" s="325"/>
      <c r="H88" s="301" t="s">
        <v>1451</v>
      </c>
      <c r="I88" s="301" t="s">
        <v>1431</v>
      </c>
      <c r="J88" s="301">
        <v>20</v>
      </c>
      <c r="K88" s="315"/>
    </row>
    <row r="89" s="1" customFormat="1" ht="15" customHeight="1">
      <c r="B89" s="326"/>
      <c r="C89" s="301" t="s">
        <v>1452</v>
      </c>
      <c r="D89" s="301"/>
      <c r="E89" s="301"/>
      <c r="F89" s="324" t="s">
        <v>1435</v>
      </c>
      <c r="G89" s="325"/>
      <c r="H89" s="301" t="s">
        <v>1453</v>
      </c>
      <c r="I89" s="301" t="s">
        <v>1431</v>
      </c>
      <c r="J89" s="301">
        <v>20</v>
      </c>
      <c r="K89" s="315"/>
    </row>
    <row r="90" s="1" customFormat="1" ht="15" customHeight="1">
      <c r="B90" s="326"/>
      <c r="C90" s="301" t="s">
        <v>1454</v>
      </c>
      <c r="D90" s="301"/>
      <c r="E90" s="301"/>
      <c r="F90" s="324" t="s">
        <v>1435</v>
      </c>
      <c r="G90" s="325"/>
      <c r="H90" s="301" t="s">
        <v>1455</v>
      </c>
      <c r="I90" s="301" t="s">
        <v>1431</v>
      </c>
      <c r="J90" s="301">
        <v>50</v>
      </c>
      <c r="K90" s="315"/>
    </row>
    <row r="91" s="1" customFormat="1" ht="15" customHeight="1">
      <c r="B91" s="326"/>
      <c r="C91" s="301" t="s">
        <v>1456</v>
      </c>
      <c r="D91" s="301"/>
      <c r="E91" s="301"/>
      <c r="F91" s="324" t="s">
        <v>1435</v>
      </c>
      <c r="G91" s="325"/>
      <c r="H91" s="301" t="s">
        <v>1456</v>
      </c>
      <c r="I91" s="301" t="s">
        <v>1431</v>
      </c>
      <c r="J91" s="301">
        <v>50</v>
      </c>
      <c r="K91" s="315"/>
    </row>
    <row r="92" s="1" customFormat="1" ht="15" customHeight="1">
      <c r="B92" s="326"/>
      <c r="C92" s="301" t="s">
        <v>1457</v>
      </c>
      <c r="D92" s="301"/>
      <c r="E92" s="301"/>
      <c r="F92" s="324" t="s">
        <v>1435</v>
      </c>
      <c r="G92" s="325"/>
      <c r="H92" s="301" t="s">
        <v>1458</v>
      </c>
      <c r="I92" s="301" t="s">
        <v>1431</v>
      </c>
      <c r="J92" s="301">
        <v>255</v>
      </c>
      <c r="K92" s="315"/>
    </row>
    <row r="93" s="1" customFormat="1" ht="15" customHeight="1">
      <c r="B93" s="326"/>
      <c r="C93" s="301" t="s">
        <v>1459</v>
      </c>
      <c r="D93" s="301"/>
      <c r="E93" s="301"/>
      <c r="F93" s="324" t="s">
        <v>1429</v>
      </c>
      <c r="G93" s="325"/>
      <c r="H93" s="301" t="s">
        <v>1460</v>
      </c>
      <c r="I93" s="301" t="s">
        <v>1461</v>
      </c>
      <c r="J93" s="301"/>
      <c r="K93" s="315"/>
    </row>
    <row r="94" s="1" customFormat="1" ht="15" customHeight="1">
      <c r="B94" s="326"/>
      <c r="C94" s="301" t="s">
        <v>1462</v>
      </c>
      <c r="D94" s="301"/>
      <c r="E94" s="301"/>
      <c r="F94" s="324" t="s">
        <v>1429</v>
      </c>
      <c r="G94" s="325"/>
      <c r="H94" s="301" t="s">
        <v>1463</v>
      </c>
      <c r="I94" s="301" t="s">
        <v>1464</v>
      </c>
      <c r="J94" s="301"/>
      <c r="K94" s="315"/>
    </row>
    <row r="95" s="1" customFormat="1" ht="15" customHeight="1">
      <c r="B95" s="326"/>
      <c r="C95" s="301" t="s">
        <v>1465</v>
      </c>
      <c r="D95" s="301"/>
      <c r="E95" s="301"/>
      <c r="F95" s="324" t="s">
        <v>1429</v>
      </c>
      <c r="G95" s="325"/>
      <c r="H95" s="301" t="s">
        <v>1465</v>
      </c>
      <c r="I95" s="301" t="s">
        <v>1464</v>
      </c>
      <c r="J95" s="301"/>
      <c r="K95" s="315"/>
    </row>
    <row r="96" s="1" customFormat="1" ht="15" customHeight="1">
      <c r="B96" s="326"/>
      <c r="C96" s="301" t="s">
        <v>37</v>
      </c>
      <c r="D96" s="301"/>
      <c r="E96" s="301"/>
      <c r="F96" s="324" t="s">
        <v>1429</v>
      </c>
      <c r="G96" s="325"/>
      <c r="H96" s="301" t="s">
        <v>1466</v>
      </c>
      <c r="I96" s="301" t="s">
        <v>1464</v>
      </c>
      <c r="J96" s="301"/>
      <c r="K96" s="315"/>
    </row>
    <row r="97" s="1" customFormat="1" ht="15" customHeight="1">
      <c r="B97" s="326"/>
      <c r="C97" s="301" t="s">
        <v>47</v>
      </c>
      <c r="D97" s="301"/>
      <c r="E97" s="301"/>
      <c r="F97" s="324" t="s">
        <v>1429</v>
      </c>
      <c r="G97" s="325"/>
      <c r="H97" s="301" t="s">
        <v>1467</v>
      </c>
      <c r="I97" s="301" t="s">
        <v>1464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1468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1423</v>
      </c>
      <c r="D103" s="316"/>
      <c r="E103" s="316"/>
      <c r="F103" s="316" t="s">
        <v>1424</v>
      </c>
      <c r="G103" s="317"/>
      <c r="H103" s="316" t="s">
        <v>53</v>
      </c>
      <c r="I103" s="316" t="s">
        <v>56</v>
      </c>
      <c r="J103" s="316" t="s">
        <v>1425</v>
      </c>
      <c r="K103" s="315"/>
    </row>
    <row r="104" s="1" customFormat="1" ht="17.25" customHeight="1">
      <c r="B104" s="313"/>
      <c r="C104" s="318" t="s">
        <v>1426</v>
      </c>
      <c r="D104" s="318"/>
      <c r="E104" s="318"/>
      <c r="F104" s="319" t="s">
        <v>1427</v>
      </c>
      <c r="G104" s="320"/>
      <c r="H104" s="318"/>
      <c r="I104" s="318"/>
      <c r="J104" s="318" t="s">
        <v>1428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52</v>
      </c>
      <c r="D106" s="323"/>
      <c r="E106" s="323"/>
      <c r="F106" s="324" t="s">
        <v>1429</v>
      </c>
      <c r="G106" s="301"/>
      <c r="H106" s="301" t="s">
        <v>1469</v>
      </c>
      <c r="I106" s="301" t="s">
        <v>1431</v>
      </c>
      <c r="J106" s="301">
        <v>20</v>
      </c>
      <c r="K106" s="315"/>
    </row>
    <row r="107" s="1" customFormat="1" ht="15" customHeight="1">
      <c r="B107" s="313"/>
      <c r="C107" s="301" t="s">
        <v>1432</v>
      </c>
      <c r="D107" s="301"/>
      <c r="E107" s="301"/>
      <c r="F107" s="324" t="s">
        <v>1429</v>
      </c>
      <c r="G107" s="301"/>
      <c r="H107" s="301" t="s">
        <v>1469</v>
      </c>
      <c r="I107" s="301" t="s">
        <v>1431</v>
      </c>
      <c r="J107" s="301">
        <v>120</v>
      </c>
      <c r="K107" s="315"/>
    </row>
    <row r="108" s="1" customFormat="1" ht="15" customHeight="1">
      <c r="B108" s="326"/>
      <c r="C108" s="301" t="s">
        <v>1434</v>
      </c>
      <c r="D108" s="301"/>
      <c r="E108" s="301"/>
      <c r="F108" s="324" t="s">
        <v>1435</v>
      </c>
      <c r="G108" s="301"/>
      <c r="H108" s="301" t="s">
        <v>1469</v>
      </c>
      <c r="I108" s="301" t="s">
        <v>1431</v>
      </c>
      <c r="J108" s="301">
        <v>50</v>
      </c>
      <c r="K108" s="315"/>
    </row>
    <row r="109" s="1" customFormat="1" ht="15" customHeight="1">
      <c r="B109" s="326"/>
      <c r="C109" s="301" t="s">
        <v>1437</v>
      </c>
      <c r="D109" s="301"/>
      <c r="E109" s="301"/>
      <c r="F109" s="324" t="s">
        <v>1429</v>
      </c>
      <c r="G109" s="301"/>
      <c r="H109" s="301" t="s">
        <v>1469</v>
      </c>
      <c r="I109" s="301" t="s">
        <v>1439</v>
      </c>
      <c r="J109" s="301"/>
      <c r="K109" s="315"/>
    </row>
    <row r="110" s="1" customFormat="1" ht="15" customHeight="1">
      <c r="B110" s="326"/>
      <c r="C110" s="301" t="s">
        <v>1448</v>
      </c>
      <c r="D110" s="301"/>
      <c r="E110" s="301"/>
      <c r="F110" s="324" t="s">
        <v>1435</v>
      </c>
      <c r="G110" s="301"/>
      <c r="H110" s="301" t="s">
        <v>1469</v>
      </c>
      <c r="I110" s="301" t="s">
        <v>1431</v>
      </c>
      <c r="J110" s="301">
        <v>50</v>
      </c>
      <c r="K110" s="315"/>
    </row>
    <row r="111" s="1" customFormat="1" ht="15" customHeight="1">
      <c r="B111" s="326"/>
      <c r="C111" s="301" t="s">
        <v>1456</v>
      </c>
      <c r="D111" s="301"/>
      <c r="E111" s="301"/>
      <c r="F111" s="324" t="s">
        <v>1435</v>
      </c>
      <c r="G111" s="301"/>
      <c r="H111" s="301" t="s">
        <v>1469</v>
      </c>
      <c r="I111" s="301" t="s">
        <v>1431</v>
      </c>
      <c r="J111" s="301">
        <v>50</v>
      </c>
      <c r="K111" s="315"/>
    </row>
    <row r="112" s="1" customFormat="1" ht="15" customHeight="1">
      <c r="B112" s="326"/>
      <c r="C112" s="301" t="s">
        <v>1454</v>
      </c>
      <c r="D112" s="301"/>
      <c r="E112" s="301"/>
      <c r="F112" s="324" t="s">
        <v>1435</v>
      </c>
      <c r="G112" s="301"/>
      <c r="H112" s="301" t="s">
        <v>1469</v>
      </c>
      <c r="I112" s="301" t="s">
        <v>1431</v>
      </c>
      <c r="J112" s="301">
        <v>50</v>
      </c>
      <c r="K112" s="315"/>
    </row>
    <row r="113" s="1" customFormat="1" ht="15" customHeight="1">
      <c r="B113" s="326"/>
      <c r="C113" s="301" t="s">
        <v>52</v>
      </c>
      <c r="D113" s="301"/>
      <c r="E113" s="301"/>
      <c r="F113" s="324" t="s">
        <v>1429</v>
      </c>
      <c r="G113" s="301"/>
      <c r="H113" s="301" t="s">
        <v>1470</v>
      </c>
      <c r="I113" s="301" t="s">
        <v>1431</v>
      </c>
      <c r="J113" s="301">
        <v>20</v>
      </c>
      <c r="K113" s="315"/>
    </row>
    <row r="114" s="1" customFormat="1" ht="15" customHeight="1">
      <c r="B114" s="326"/>
      <c r="C114" s="301" t="s">
        <v>1471</v>
      </c>
      <c r="D114" s="301"/>
      <c r="E114" s="301"/>
      <c r="F114" s="324" t="s">
        <v>1429</v>
      </c>
      <c r="G114" s="301"/>
      <c r="H114" s="301" t="s">
        <v>1472</v>
      </c>
      <c r="I114" s="301" t="s">
        <v>1431</v>
      </c>
      <c r="J114" s="301">
        <v>120</v>
      </c>
      <c r="K114" s="315"/>
    </row>
    <row r="115" s="1" customFormat="1" ht="15" customHeight="1">
      <c r="B115" s="326"/>
      <c r="C115" s="301" t="s">
        <v>37</v>
      </c>
      <c r="D115" s="301"/>
      <c r="E115" s="301"/>
      <c r="F115" s="324" t="s">
        <v>1429</v>
      </c>
      <c r="G115" s="301"/>
      <c r="H115" s="301" t="s">
        <v>1473</v>
      </c>
      <c r="I115" s="301" t="s">
        <v>1464</v>
      </c>
      <c r="J115" s="301"/>
      <c r="K115" s="315"/>
    </row>
    <row r="116" s="1" customFormat="1" ht="15" customHeight="1">
      <c r="B116" s="326"/>
      <c r="C116" s="301" t="s">
        <v>47</v>
      </c>
      <c r="D116" s="301"/>
      <c r="E116" s="301"/>
      <c r="F116" s="324" t="s">
        <v>1429</v>
      </c>
      <c r="G116" s="301"/>
      <c r="H116" s="301" t="s">
        <v>1474</v>
      </c>
      <c r="I116" s="301" t="s">
        <v>1464</v>
      </c>
      <c r="J116" s="301"/>
      <c r="K116" s="315"/>
    </row>
    <row r="117" s="1" customFormat="1" ht="15" customHeight="1">
      <c r="B117" s="326"/>
      <c r="C117" s="301" t="s">
        <v>56</v>
      </c>
      <c r="D117" s="301"/>
      <c r="E117" s="301"/>
      <c r="F117" s="324" t="s">
        <v>1429</v>
      </c>
      <c r="G117" s="301"/>
      <c r="H117" s="301" t="s">
        <v>1475</v>
      </c>
      <c r="I117" s="301" t="s">
        <v>1476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1477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1423</v>
      </c>
      <c r="D123" s="316"/>
      <c r="E123" s="316"/>
      <c r="F123" s="316" t="s">
        <v>1424</v>
      </c>
      <c r="G123" s="317"/>
      <c r="H123" s="316" t="s">
        <v>53</v>
      </c>
      <c r="I123" s="316" t="s">
        <v>56</v>
      </c>
      <c r="J123" s="316" t="s">
        <v>1425</v>
      </c>
      <c r="K123" s="345"/>
    </row>
    <row r="124" s="1" customFormat="1" ht="17.25" customHeight="1">
      <c r="B124" s="344"/>
      <c r="C124" s="318" t="s">
        <v>1426</v>
      </c>
      <c r="D124" s="318"/>
      <c r="E124" s="318"/>
      <c r="F124" s="319" t="s">
        <v>1427</v>
      </c>
      <c r="G124" s="320"/>
      <c r="H124" s="318"/>
      <c r="I124" s="318"/>
      <c r="J124" s="318" t="s">
        <v>1428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1432</v>
      </c>
      <c r="D126" s="323"/>
      <c r="E126" s="323"/>
      <c r="F126" s="324" t="s">
        <v>1429</v>
      </c>
      <c r="G126" s="301"/>
      <c r="H126" s="301" t="s">
        <v>1469</v>
      </c>
      <c r="I126" s="301" t="s">
        <v>1431</v>
      </c>
      <c r="J126" s="301">
        <v>120</v>
      </c>
      <c r="K126" s="349"/>
    </row>
    <row r="127" s="1" customFormat="1" ht="15" customHeight="1">
      <c r="B127" s="346"/>
      <c r="C127" s="301" t="s">
        <v>1478</v>
      </c>
      <c r="D127" s="301"/>
      <c r="E127" s="301"/>
      <c r="F127" s="324" t="s">
        <v>1429</v>
      </c>
      <c r="G127" s="301"/>
      <c r="H127" s="301" t="s">
        <v>1479</v>
      </c>
      <c r="I127" s="301" t="s">
        <v>1431</v>
      </c>
      <c r="J127" s="301" t="s">
        <v>1480</v>
      </c>
      <c r="K127" s="349"/>
    </row>
    <row r="128" s="1" customFormat="1" ht="15" customHeight="1">
      <c r="B128" s="346"/>
      <c r="C128" s="301" t="s">
        <v>1377</v>
      </c>
      <c r="D128" s="301"/>
      <c r="E128" s="301"/>
      <c r="F128" s="324" t="s">
        <v>1429</v>
      </c>
      <c r="G128" s="301"/>
      <c r="H128" s="301" t="s">
        <v>1481</v>
      </c>
      <c r="I128" s="301" t="s">
        <v>1431</v>
      </c>
      <c r="J128" s="301" t="s">
        <v>1480</v>
      </c>
      <c r="K128" s="349"/>
    </row>
    <row r="129" s="1" customFormat="1" ht="15" customHeight="1">
      <c r="B129" s="346"/>
      <c r="C129" s="301" t="s">
        <v>1440</v>
      </c>
      <c r="D129" s="301"/>
      <c r="E129" s="301"/>
      <c r="F129" s="324" t="s">
        <v>1435</v>
      </c>
      <c r="G129" s="301"/>
      <c r="H129" s="301" t="s">
        <v>1441</v>
      </c>
      <c r="I129" s="301" t="s">
        <v>1431</v>
      </c>
      <c r="J129" s="301">
        <v>15</v>
      </c>
      <c r="K129" s="349"/>
    </row>
    <row r="130" s="1" customFormat="1" ht="15" customHeight="1">
      <c r="B130" s="346"/>
      <c r="C130" s="327" t="s">
        <v>1442</v>
      </c>
      <c r="D130" s="327"/>
      <c r="E130" s="327"/>
      <c r="F130" s="328" t="s">
        <v>1435</v>
      </c>
      <c r="G130" s="327"/>
      <c r="H130" s="327" t="s">
        <v>1443</v>
      </c>
      <c r="I130" s="327" t="s">
        <v>1431</v>
      </c>
      <c r="J130" s="327">
        <v>15</v>
      </c>
      <c r="K130" s="349"/>
    </row>
    <row r="131" s="1" customFormat="1" ht="15" customHeight="1">
      <c r="B131" s="346"/>
      <c r="C131" s="327" t="s">
        <v>1444</v>
      </c>
      <c r="D131" s="327"/>
      <c r="E131" s="327"/>
      <c r="F131" s="328" t="s">
        <v>1435</v>
      </c>
      <c r="G131" s="327"/>
      <c r="H131" s="327" t="s">
        <v>1445</v>
      </c>
      <c r="I131" s="327" t="s">
        <v>1431</v>
      </c>
      <c r="J131" s="327">
        <v>20</v>
      </c>
      <c r="K131" s="349"/>
    </row>
    <row r="132" s="1" customFormat="1" ht="15" customHeight="1">
      <c r="B132" s="346"/>
      <c r="C132" s="327" t="s">
        <v>1446</v>
      </c>
      <c r="D132" s="327"/>
      <c r="E132" s="327"/>
      <c r="F132" s="328" t="s">
        <v>1435</v>
      </c>
      <c r="G132" s="327"/>
      <c r="H132" s="327" t="s">
        <v>1447</v>
      </c>
      <c r="I132" s="327" t="s">
        <v>1431</v>
      </c>
      <c r="J132" s="327">
        <v>20</v>
      </c>
      <c r="K132" s="349"/>
    </row>
    <row r="133" s="1" customFormat="1" ht="15" customHeight="1">
      <c r="B133" s="346"/>
      <c r="C133" s="301" t="s">
        <v>1434</v>
      </c>
      <c r="D133" s="301"/>
      <c r="E133" s="301"/>
      <c r="F133" s="324" t="s">
        <v>1435</v>
      </c>
      <c r="G133" s="301"/>
      <c r="H133" s="301" t="s">
        <v>1469</v>
      </c>
      <c r="I133" s="301" t="s">
        <v>1431</v>
      </c>
      <c r="J133" s="301">
        <v>50</v>
      </c>
      <c r="K133" s="349"/>
    </row>
    <row r="134" s="1" customFormat="1" ht="15" customHeight="1">
      <c r="B134" s="346"/>
      <c r="C134" s="301" t="s">
        <v>1448</v>
      </c>
      <c r="D134" s="301"/>
      <c r="E134" s="301"/>
      <c r="F134" s="324" t="s">
        <v>1435</v>
      </c>
      <c r="G134" s="301"/>
      <c r="H134" s="301" t="s">
        <v>1469</v>
      </c>
      <c r="I134" s="301" t="s">
        <v>1431</v>
      </c>
      <c r="J134" s="301">
        <v>50</v>
      </c>
      <c r="K134" s="349"/>
    </row>
    <row r="135" s="1" customFormat="1" ht="15" customHeight="1">
      <c r="B135" s="346"/>
      <c r="C135" s="301" t="s">
        <v>1454</v>
      </c>
      <c r="D135" s="301"/>
      <c r="E135" s="301"/>
      <c r="F135" s="324" t="s">
        <v>1435</v>
      </c>
      <c r="G135" s="301"/>
      <c r="H135" s="301" t="s">
        <v>1469</v>
      </c>
      <c r="I135" s="301" t="s">
        <v>1431</v>
      </c>
      <c r="J135" s="301">
        <v>50</v>
      </c>
      <c r="K135" s="349"/>
    </row>
    <row r="136" s="1" customFormat="1" ht="15" customHeight="1">
      <c r="B136" s="346"/>
      <c r="C136" s="301" t="s">
        <v>1456</v>
      </c>
      <c r="D136" s="301"/>
      <c r="E136" s="301"/>
      <c r="F136" s="324" t="s">
        <v>1435</v>
      </c>
      <c r="G136" s="301"/>
      <c r="H136" s="301" t="s">
        <v>1469</v>
      </c>
      <c r="I136" s="301" t="s">
        <v>1431</v>
      </c>
      <c r="J136" s="301">
        <v>50</v>
      </c>
      <c r="K136" s="349"/>
    </row>
    <row r="137" s="1" customFormat="1" ht="15" customHeight="1">
      <c r="B137" s="346"/>
      <c r="C137" s="301" t="s">
        <v>1457</v>
      </c>
      <c r="D137" s="301"/>
      <c r="E137" s="301"/>
      <c r="F137" s="324" t="s">
        <v>1435</v>
      </c>
      <c r="G137" s="301"/>
      <c r="H137" s="301" t="s">
        <v>1482</v>
      </c>
      <c r="I137" s="301" t="s">
        <v>1431</v>
      </c>
      <c r="J137" s="301">
        <v>255</v>
      </c>
      <c r="K137" s="349"/>
    </row>
    <row r="138" s="1" customFormat="1" ht="15" customHeight="1">
      <c r="B138" s="346"/>
      <c r="C138" s="301" t="s">
        <v>1459</v>
      </c>
      <c r="D138" s="301"/>
      <c r="E138" s="301"/>
      <c r="F138" s="324" t="s">
        <v>1429</v>
      </c>
      <c r="G138" s="301"/>
      <c r="H138" s="301" t="s">
        <v>1483</v>
      </c>
      <c r="I138" s="301" t="s">
        <v>1461</v>
      </c>
      <c r="J138" s="301"/>
      <c r="K138" s="349"/>
    </row>
    <row r="139" s="1" customFormat="1" ht="15" customHeight="1">
      <c r="B139" s="346"/>
      <c r="C139" s="301" t="s">
        <v>1462</v>
      </c>
      <c r="D139" s="301"/>
      <c r="E139" s="301"/>
      <c r="F139" s="324" t="s">
        <v>1429</v>
      </c>
      <c r="G139" s="301"/>
      <c r="H139" s="301" t="s">
        <v>1484</v>
      </c>
      <c r="I139" s="301" t="s">
        <v>1464</v>
      </c>
      <c r="J139" s="301"/>
      <c r="K139" s="349"/>
    </row>
    <row r="140" s="1" customFormat="1" ht="15" customHeight="1">
      <c r="B140" s="346"/>
      <c r="C140" s="301" t="s">
        <v>1465</v>
      </c>
      <c r="D140" s="301"/>
      <c r="E140" s="301"/>
      <c r="F140" s="324" t="s">
        <v>1429</v>
      </c>
      <c r="G140" s="301"/>
      <c r="H140" s="301" t="s">
        <v>1465</v>
      </c>
      <c r="I140" s="301" t="s">
        <v>1464</v>
      </c>
      <c r="J140" s="301"/>
      <c r="K140" s="349"/>
    </row>
    <row r="141" s="1" customFormat="1" ht="15" customHeight="1">
      <c r="B141" s="346"/>
      <c r="C141" s="301" t="s">
        <v>37</v>
      </c>
      <c r="D141" s="301"/>
      <c r="E141" s="301"/>
      <c r="F141" s="324" t="s">
        <v>1429</v>
      </c>
      <c r="G141" s="301"/>
      <c r="H141" s="301" t="s">
        <v>1485</v>
      </c>
      <c r="I141" s="301" t="s">
        <v>1464</v>
      </c>
      <c r="J141" s="301"/>
      <c r="K141" s="349"/>
    </row>
    <row r="142" s="1" customFormat="1" ht="15" customHeight="1">
      <c r="B142" s="346"/>
      <c r="C142" s="301" t="s">
        <v>1486</v>
      </c>
      <c r="D142" s="301"/>
      <c r="E142" s="301"/>
      <c r="F142" s="324" t="s">
        <v>1429</v>
      </c>
      <c r="G142" s="301"/>
      <c r="H142" s="301" t="s">
        <v>1487</v>
      </c>
      <c r="I142" s="301" t="s">
        <v>1464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1488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1423</v>
      </c>
      <c r="D148" s="316"/>
      <c r="E148" s="316"/>
      <c r="F148" s="316" t="s">
        <v>1424</v>
      </c>
      <c r="G148" s="317"/>
      <c r="H148" s="316" t="s">
        <v>53</v>
      </c>
      <c r="I148" s="316" t="s">
        <v>56</v>
      </c>
      <c r="J148" s="316" t="s">
        <v>1425</v>
      </c>
      <c r="K148" s="315"/>
    </row>
    <row r="149" s="1" customFormat="1" ht="17.25" customHeight="1">
      <c r="B149" s="313"/>
      <c r="C149" s="318" t="s">
        <v>1426</v>
      </c>
      <c r="D149" s="318"/>
      <c r="E149" s="318"/>
      <c r="F149" s="319" t="s">
        <v>1427</v>
      </c>
      <c r="G149" s="320"/>
      <c r="H149" s="318"/>
      <c r="I149" s="318"/>
      <c r="J149" s="318" t="s">
        <v>1428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1432</v>
      </c>
      <c r="D151" s="301"/>
      <c r="E151" s="301"/>
      <c r="F151" s="354" t="s">
        <v>1429</v>
      </c>
      <c r="G151" s="301"/>
      <c r="H151" s="353" t="s">
        <v>1469</v>
      </c>
      <c r="I151" s="353" t="s">
        <v>1431</v>
      </c>
      <c r="J151" s="353">
        <v>120</v>
      </c>
      <c r="K151" s="349"/>
    </row>
    <row r="152" s="1" customFormat="1" ht="15" customHeight="1">
      <c r="B152" s="326"/>
      <c r="C152" s="353" t="s">
        <v>1478</v>
      </c>
      <c r="D152" s="301"/>
      <c r="E152" s="301"/>
      <c r="F152" s="354" t="s">
        <v>1429</v>
      </c>
      <c r="G152" s="301"/>
      <c r="H152" s="353" t="s">
        <v>1489</v>
      </c>
      <c r="I152" s="353" t="s">
        <v>1431</v>
      </c>
      <c r="J152" s="353" t="s">
        <v>1480</v>
      </c>
      <c r="K152" s="349"/>
    </row>
    <row r="153" s="1" customFormat="1" ht="15" customHeight="1">
      <c r="B153" s="326"/>
      <c r="C153" s="353" t="s">
        <v>1377</v>
      </c>
      <c r="D153" s="301"/>
      <c r="E153" s="301"/>
      <c r="F153" s="354" t="s">
        <v>1429</v>
      </c>
      <c r="G153" s="301"/>
      <c r="H153" s="353" t="s">
        <v>1490</v>
      </c>
      <c r="I153" s="353" t="s">
        <v>1431</v>
      </c>
      <c r="J153" s="353" t="s">
        <v>1480</v>
      </c>
      <c r="K153" s="349"/>
    </row>
    <row r="154" s="1" customFormat="1" ht="15" customHeight="1">
      <c r="B154" s="326"/>
      <c r="C154" s="353" t="s">
        <v>1434</v>
      </c>
      <c r="D154" s="301"/>
      <c r="E154" s="301"/>
      <c r="F154" s="354" t="s">
        <v>1435</v>
      </c>
      <c r="G154" s="301"/>
      <c r="H154" s="353" t="s">
        <v>1469</v>
      </c>
      <c r="I154" s="353" t="s">
        <v>1431</v>
      </c>
      <c r="J154" s="353">
        <v>50</v>
      </c>
      <c r="K154" s="349"/>
    </row>
    <row r="155" s="1" customFormat="1" ht="15" customHeight="1">
      <c r="B155" s="326"/>
      <c r="C155" s="353" t="s">
        <v>1437</v>
      </c>
      <c r="D155" s="301"/>
      <c r="E155" s="301"/>
      <c r="F155" s="354" t="s">
        <v>1429</v>
      </c>
      <c r="G155" s="301"/>
      <c r="H155" s="353" t="s">
        <v>1469</v>
      </c>
      <c r="I155" s="353" t="s">
        <v>1439</v>
      </c>
      <c r="J155" s="353"/>
      <c r="K155" s="349"/>
    </row>
    <row r="156" s="1" customFormat="1" ht="15" customHeight="1">
      <c r="B156" s="326"/>
      <c r="C156" s="353" t="s">
        <v>1448</v>
      </c>
      <c r="D156" s="301"/>
      <c r="E156" s="301"/>
      <c r="F156" s="354" t="s">
        <v>1435</v>
      </c>
      <c r="G156" s="301"/>
      <c r="H156" s="353" t="s">
        <v>1469</v>
      </c>
      <c r="I156" s="353" t="s">
        <v>1431</v>
      </c>
      <c r="J156" s="353">
        <v>50</v>
      </c>
      <c r="K156" s="349"/>
    </row>
    <row r="157" s="1" customFormat="1" ht="15" customHeight="1">
      <c r="B157" s="326"/>
      <c r="C157" s="353" t="s">
        <v>1456</v>
      </c>
      <c r="D157" s="301"/>
      <c r="E157" s="301"/>
      <c r="F157" s="354" t="s">
        <v>1435</v>
      </c>
      <c r="G157" s="301"/>
      <c r="H157" s="353" t="s">
        <v>1469</v>
      </c>
      <c r="I157" s="353" t="s">
        <v>1431</v>
      </c>
      <c r="J157" s="353">
        <v>50</v>
      </c>
      <c r="K157" s="349"/>
    </row>
    <row r="158" s="1" customFormat="1" ht="15" customHeight="1">
      <c r="B158" s="326"/>
      <c r="C158" s="353" t="s">
        <v>1454</v>
      </c>
      <c r="D158" s="301"/>
      <c r="E158" s="301"/>
      <c r="F158" s="354" t="s">
        <v>1435</v>
      </c>
      <c r="G158" s="301"/>
      <c r="H158" s="353" t="s">
        <v>1469</v>
      </c>
      <c r="I158" s="353" t="s">
        <v>1431</v>
      </c>
      <c r="J158" s="353">
        <v>50</v>
      </c>
      <c r="K158" s="349"/>
    </row>
    <row r="159" s="1" customFormat="1" ht="15" customHeight="1">
      <c r="B159" s="326"/>
      <c r="C159" s="353" t="s">
        <v>95</v>
      </c>
      <c r="D159" s="301"/>
      <c r="E159" s="301"/>
      <c r="F159" s="354" t="s">
        <v>1429</v>
      </c>
      <c r="G159" s="301"/>
      <c r="H159" s="353" t="s">
        <v>1491</v>
      </c>
      <c r="I159" s="353" t="s">
        <v>1431</v>
      </c>
      <c r="J159" s="353" t="s">
        <v>1492</v>
      </c>
      <c r="K159" s="349"/>
    </row>
    <row r="160" s="1" customFormat="1" ht="15" customHeight="1">
      <c r="B160" s="326"/>
      <c r="C160" s="353" t="s">
        <v>1493</v>
      </c>
      <c r="D160" s="301"/>
      <c r="E160" s="301"/>
      <c r="F160" s="354" t="s">
        <v>1429</v>
      </c>
      <c r="G160" s="301"/>
      <c r="H160" s="353" t="s">
        <v>1494</v>
      </c>
      <c r="I160" s="353" t="s">
        <v>1464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1495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1423</v>
      </c>
      <c r="D166" s="316"/>
      <c r="E166" s="316"/>
      <c r="F166" s="316" t="s">
        <v>1424</v>
      </c>
      <c r="G166" s="358"/>
      <c r="H166" s="359" t="s">
        <v>53</v>
      </c>
      <c r="I166" s="359" t="s">
        <v>56</v>
      </c>
      <c r="J166" s="316" t="s">
        <v>1425</v>
      </c>
      <c r="K166" s="293"/>
    </row>
    <row r="167" s="1" customFormat="1" ht="17.25" customHeight="1">
      <c r="B167" s="294"/>
      <c r="C167" s="318" t="s">
        <v>1426</v>
      </c>
      <c r="D167" s="318"/>
      <c r="E167" s="318"/>
      <c r="F167" s="319" t="s">
        <v>1427</v>
      </c>
      <c r="G167" s="360"/>
      <c r="H167" s="361"/>
      <c r="I167" s="361"/>
      <c r="J167" s="318" t="s">
        <v>1428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1432</v>
      </c>
      <c r="D169" s="301"/>
      <c r="E169" s="301"/>
      <c r="F169" s="324" t="s">
        <v>1429</v>
      </c>
      <c r="G169" s="301"/>
      <c r="H169" s="301" t="s">
        <v>1469</v>
      </c>
      <c r="I169" s="301" t="s">
        <v>1431</v>
      </c>
      <c r="J169" s="301">
        <v>120</v>
      </c>
      <c r="K169" s="349"/>
    </row>
    <row r="170" s="1" customFormat="1" ht="15" customHeight="1">
      <c r="B170" s="326"/>
      <c r="C170" s="301" t="s">
        <v>1478</v>
      </c>
      <c r="D170" s="301"/>
      <c r="E170" s="301"/>
      <c r="F170" s="324" t="s">
        <v>1429</v>
      </c>
      <c r="G170" s="301"/>
      <c r="H170" s="301" t="s">
        <v>1479</v>
      </c>
      <c r="I170" s="301" t="s">
        <v>1431</v>
      </c>
      <c r="J170" s="301" t="s">
        <v>1480</v>
      </c>
      <c r="K170" s="349"/>
    </row>
    <row r="171" s="1" customFormat="1" ht="15" customHeight="1">
      <c r="B171" s="326"/>
      <c r="C171" s="301" t="s">
        <v>1377</v>
      </c>
      <c r="D171" s="301"/>
      <c r="E171" s="301"/>
      <c r="F171" s="324" t="s">
        <v>1429</v>
      </c>
      <c r="G171" s="301"/>
      <c r="H171" s="301" t="s">
        <v>1496</v>
      </c>
      <c r="I171" s="301" t="s">
        <v>1431</v>
      </c>
      <c r="J171" s="301" t="s">
        <v>1480</v>
      </c>
      <c r="K171" s="349"/>
    </row>
    <row r="172" s="1" customFormat="1" ht="15" customHeight="1">
      <c r="B172" s="326"/>
      <c r="C172" s="301" t="s">
        <v>1434</v>
      </c>
      <c r="D172" s="301"/>
      <c r="E172" s="301"/>
      <c r="F172" s="324" t="s">
        <v>1435</v>
      </c>
      <c r="G172" s="301"/>
      <c r="H172" s="301" t="s">
        <v>1496</v>
      </c>
      <c r="I172" s="301" t="s">
        <v>1431</v>
      </c>
      <c r="J172" s="301">
        <v>50</v>
      </c>
      <c r="K172" s="349"/>
    </row>
    <row r="173" s="1" customFormat="1" ht="15" customHeight="1">
      <c r="B173" s="326"/>
      <c r="C173" s="301" t="s">
        <v>1437</v>
      </c>
      <c r="D173" s="301"/>
      <c r="E173" s="301"/>
      <c r="F173" s="324" t="s">
        <v>1429</v>
      </c>
      <c r="G173" s="301"/>
      <c r="H173" s="301" t="s">
        <v>1496</v>
      </c>
      <c r="I173" s="301" t="s">
        <v>1439</v>
      </c>
      <c r="J173" s="301"/>
      <c r="K173" s="349"/>
    </row>
    <row r="174" s="1" customFormat="1" ht="15" customHeight="1">
      <c r="B174" s="326"/>
      <c r="C174" s="301" t="s">
        <v>1448</v>
      </c>
      <c r="D174" s="301"/>
      <c r="E174" s="301"/>
      <c r="F174" s="324" t="s">
        <v>1435</v>
      </c>
      <c r="G174" s="301"/>
      <c r="H174" s="301" t="s">
        <v>1496</v>
      </c>
      <c r="I174" s="301" t="s">
        <v>1431</v>
      </c>
      <c r="J174" s="301">
        <v>50</v>
      </c>
      <c r="K174" s="349"/>
    </row>
    <row r="175" s="1" customFormat="1" ht="15" customHeight="1">
      <c r="B175" s="326"/>
      <c r="C175" s="301" t="s">
        <v>1456</v>
      </c>
      <c r="D175" s="301"/>
      <c r="E175" s="301"/>
      <c r="F175" s="324" t="s">
        <v>1435</v>
      </c>
      <c r="G175" s="301"/>
      <c r="H175" s="301" t="s">
        <v>1496</v>
      </c>
      <c r="I175" s="301" t="s">
        <v>1431</v>
      </c>
      <c r="J175" s="301">
        <v>50</v>
      </c>
      <c r="K175" s="349"/>
    </row>
    <row r="176" s="1" customFormat="1" ht="15" customHeight="1">
      <c r="B176" s="326"/>
      <c r="C176" s="301" t="s">
        <v>1454</v>
      </c>
      <c r="D176" s="301"/>
      <c r="E176" s="301"/>
      <c r="F176" s="324" t="s">
        <v>1435</v>
      </c>
      <c r="G176" s="301"/>
      <c r="H176" s="301" t="s">
        <v>1496</v>
      </c>
      <c r="I176" s="301" t="s">
        <v>1431</v>
      </c>
      <c r="J176" s="301">
        <v>50</v>
      </c>
      <c r="K176" s="349"/>
    </row>
    <row r="177" s="1" customFormat="1" ht="15" customHeight="1">
      <c r="B177" s="326"/>
      <c r="C177" s="301" t="s">
        <v>123</v>
      </c>
      <c r="D177" s="301"/>
      <c r="E177" s="301"/>
      <c r="F177" s="324" t="s">
        <v>1429</v>
      </c>
      <c r="G177" s="301"/>
      <c r="H177" s="301" t="s">
        <v>1497</v>
      </c>
      <c r="I177" s="301" t="s">
        <v>1498</v>
      </c>
      <c r="J177" s="301"/>
      <c r="K177" s="349"/>
    </row>
    <row r="178" s="1" customFormat="1" ht="15" customHeight="1">
      <c r="B178" s="326"/>
      <c r="C178" s="301" t="s">
        <v>56</v>
      </c>
      <c r="D178" s="301"/>
      <c r="E178" s="301"/>
      <c r="F178" s="324" t="s">
        <v>1429</v>
      </c>
      <c r="G178" s="301"/>
      <c r="H178" s="301" t="s">
        <v>1499</v>
      </c>
      <c r="I178" s="301" t="s">
        <v>1500</v>
      </c>
      <c r="J178" s="301">
        <v>1</v>
      </c>
      <c r="K178" s="349"/>
    </row>
    <row r="179" s="1" customFormat="1" ht="15" customHeight="1">
      <c r="B179" s="326"/>
      <c r="C179" s="301" t="s">
        <v>52</v>
      </c>
      <c r="D179" s="301"/>
      <c r="E179" s="301"/>
      <c r="F179" s="324" t="s">
        <v>1429</v>
      </c>
      <c r="G179" s="301"/>
      <c r="H179" s="301" t="s">
        <v>1501</v>
      </c>
      <c r="I179" s="301" t="s">
        <v>1431</v>
      </c>
      <c r="J179" s="301">
        <v>20</v>
      </c>
      <c r="K179" s="349"/>
    </row>
    <row r="180" s="1" customFormat="1" ht="15" customHeight="1">
      <c r="B180" s="326"/>
      <c r="C180" s="301" t="s">
        <v>53</v>
      </c>
      <c r="D180" s="301"/>
      <c r="E180" s="301"/>
      <c r="F180" s="324" t="s">
        <v>1429</v>
      </c>
      <c r="G180" s="301"/>
      <c r="H180" s="301" t="s">
        <v>1502</v>
      </c>
      <c r="I180" s="301" t="s">
        <v>1431</v>
      </c>
      <c r="J180" s="301">
        <v>255</v>
      </c>
      <c r="K180" s="349"/>
    </row>
    <row r="181" s="1" customFormat="1" ht="15" customHeight="1">
      <c r="B181" s="326"/>
      <c r="C181" s="301" t="s">
        <v>124</v>
      </c>
      <c r="D181" s="301"/>
      <c r="E181" s="301"/>
      <c r="F181" s="324" t="s">
        <v>1429</v>
      </c>
      <c r="G181" s="301"/>
      <c r="H181" s="301" t="s">
        <v>1393</v>
      </c>
      <c r="I181" s="301" t="s">
        <v>1431</v>
      </c>
      <c r="J181" s="301">
        <v>10</v>
      </c>
      <c r="K181" s="349"/>
    </row>
    <row r="182" s="1" customFormat="1" ht="15" customHeight="1">
      <c r="B182" s="326"/>
      <c r="C182" s="301" t="s">
        <v>125</v>
      </c>
      <c r="D182" s="301"/>
      <c r="E182" s="301"/>
      <c r="F182" s="324" t="s">
        <v>1429</v>
      </c>
      <c r="G182" s="301"/>
      <c r="H182" s="301" t="s">
        <v>1503</v>
      </c>
      <c r="I182" s="301" t="s">
        <v>1464</v>
      </c>
      <c r="J182" s="301"/>
      <c r="K182" s="349"/>
    </row>
    <row r="183" s="1" customFormat="1" ht="15" customHeight="1">
      <c r="B183" s="326"/>
      <c r="C183" s="301" t="s">
        <v>1504</v>
      </c>
      <c r="D183" s="301"/>
      <c r="E183" s="301"/>
      <c r="F183" s="324" t="s">
        <v>1429</v>
      </c>
      <c r="G183" s="301"/>
      <c r="H183" s="301" t="s">
        <v>1505</v>
      </c>
      <c r="I183" s="301" t="s">
        <v>1464</v>
      </c>
      <c r="J183" s="301"/>
      <c r="K183" s="349"/>
    </row>
    <row r="184" s="1" customFormat="1" ht="15" customHeight="1">
      <c r="B184" s="326"/>
      <c r="C184" s="301" t="s">
        <v>1493</v>
      </c>
      <c r="D184" s="301"/>
      <c r="E184" s="301"/>
      <c r="F184" s="324" t="s">
        <v>1429</v>
      </c>
      <c r="G184" s="301"/>
      <c r="H184" s="301" t="s">
        <v>1506</v>
      </c>
      <c r="I184" s="301" t="s">
        <v>1464</v>
      </c>
      <c r="J184" s="301"/>
      <c r="K184" s="349"/>
    </row>
    <row r="185" s="1" customFormat="1" ht="15" customHeight="1">
      <c r="B185" s="326"/>
      <c r="C185" s="301" t="s">
        <v>127</v>
      </c>
      <c r="D185" s="301"/>
      <c r="E185" s="301"/>
      <c r="F185" s="324" t="s">
        <v>1435</v>
      </c>
      <c r="G185" s="301"/>
      <c r="H185" s="301" t="s">
        <v>1507</v>
      </c>
      <c r="I185" s="301" t="s">
        <v>1431</v>
      </c>
      <c r="J185" s="301">
        <v>50</v>
      </c>
      <c r="K185" s="349"/>
    </row>
    <row r="186" s="1" customFormat="1" ht="15" customHeight="1">
      <c r="B186" s="326"/>
      <c r="C186" s="301" t="s">
        <v>1508</v>
      </c>
      <c r="D186" s="301"/>
      <c r="E186" s="301"/>
      <c r="F186" s="324" t="s">
        <v>1435</v>
      </c>
      <c r="G186" s="301"/>
      <c r="H186" s="301" t="s">
        <v>1509</v>
      </c>
      <c r="I186" s="301" t="s">
        <v>1510</v>
      </c>
      <c r="J186" s="301"/>
      <c r="K186" s="349"/>
    </row>
    <row r="187" s="1" customFormat="1" ht="15" customHeight="1">
      <c r="B187" s="326"/>
      <c r="C187" s="301" t="s">
        <v>1511</v>
      </c>
      <c r="D187" s="301"/>
      <c r="E187" s="301"/>
      <c r="F187" s="324" t="s">
        <v>1435</v>
      </c>
      <c r="G187" s="301"/>
      <c r="H187" s="301" t="s">
        <v>1512</v>
      </c>
      <c r="I187" s="301" t="s">
        <v>1510</v>
      </c>
      <c r="J187" s="301"/>
      <c r="K187" s="349"/>
    </row>
    <row r="188" s="1" customFormat="1" ht="15" customHeight="1">
      <c r="B188" s="326"/>
      <c r="C188" s="301" t="s">
        <v>1513</v>
      </c>
      <c r="D188" s="301"/>
      <c r="E188" s="301"/>
      <c r="F188" s="324" t="s">
        <v>1435</v>
      </c>
      <c r="G188" s="301"/>
      <c r="H188" s="301" t="s">
        <v>1514</v>
      </c>
      <c r="I188" s="301" t="s">
        <v>1510</v>
      </c>
      <c r="J188" s="301"/>
      <c r="K188" s="349"/>
    </row>
    <row r="189" s="1" customFormat="1" ht="15" customHeight="1">
      <c r="B189" s="326"/>
      <c r="C189" s="362" t="s">
        <v>1515</v>
      </c>
      <c r="D189" s="301"/>
      <c r="E189" s="301"/>
      <c r="F189" s="324" t="s">
        <v>1435</v>
      </c>
      <c r="G189" s="301"/>
      <c r="H189" s="301" t="s">
        <v>1516</v>
      </c>
      <c r="I189" s="301" t="s">
        <v>1517</v>
      </c>
      <c r="J189" s="363" t="s">
        <v>1518</v>
      </c>
      <c r="K189" s="349"/>
    </row>
    <row r="190" s="1" customFormat="1" ht="15" customHeight="1">
      <c r="B190" s="326"/>
      <c r="C190" s="362" t="s">
        <v>41</v>
      </c>
      <c r="D190" s="301"/>
      <c r="E190" s="301"/>
      <c r="F190" s="324" t="s">
        <v>1429</v>
      </c>
      <c r="G190" s="301"/>
      <c r="H190" s="298" t="s">
        <v>1519</v>
      </c>
      <c r="I190" s="301" t="s">
        <v>1520</v>
      </c>
      <c r="J190" s="301"/>
      <c r="K190" s="349"/>
    </row>
    <row r="191" s="1" customFormat="1" ht="15" customHeight="1">
      <c r="B191" s="326"/>
      <c r="C191" s="362" t="s">
        <v>1521</v>
      </c>
      <c r="D191" s="301"/>
      <c r="E191" s="301"/>
      <c r="F191" s="324" t="s">
        <v>1429</v>
      </c>
      <c r="G191" s="301"/>
      <c r="H191" s="301" t="s">
        <v>1522</v>
      </c>
      <c r="I191" s="301" t="s">
        <v>1464</v>
      </c>
      <c r="J191" s="301"/>
      <c r="K191" s="349"/>
    </row>
    <row r="192" s="1" customFormat="1" ht="15" customHeight="1">
      <c r="B192" s="326"/>
      <c r="C192" s="362" t="s">
        <v>1523</v>
      </c>
      <c r="D192" s="301"/>
      <c r="E192" s="301"/>
      <c r="F192" s="324" t="s">
        <v>1429</v>
      </c>
      <c r="G192" s="301"/>
      <c r="H192" s="301" t="s">
        <v>1524</v>
      </c>
      <c r="I192" s="301" t="s">
        <v>1464</v>
      </c>
      <c r="J192" s="301"/>
      <c r="K192" s="349"/>
    </row>
    <row r="193" s="1" customFormat="1" ht="15" customHeight="1">
      <c r="B193" s="326"/>
      <c r="C193" s="362" t="s">
        <v>1525</v>
      </c>
      <c r="D193" s="301"/>
      <c r="E193" s="301"/>
      <c r="F193" s="324" t="s">
        <v>1435</v>
      </c>
      <c r="G193" s="301"/>
      <c r="H193" s="301" t="s">
        <v>1526</v>
      </c>
      <c r="I193" s="301" t="s">
        <v>1464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1527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1528</v>
      </c>
      <c r="D200" s="365"/>
      <c r="E200" s="365"/>
      <c r="F200" s="365" t="s">
        <v>1529</v>
      </c>
      <c r="G200" s="366"/>
      <c r="H200" s="365" t="s">
        <v>1530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1520</v>
      </c>
      <c r="D202" s="301"/>
      <c r="E202" s="301"/>
      <c r="F202" s="324" t="s">
        <v>42</v>
      </c>
      <c r="G202" s="301"/>
      <c r="H202" s="301" t="s">
        <v>1531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43</v>
      </c>
      <c r="G203" s="301"/>
      <c r="H203" s="301" t="s">
        <v>1532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46</v>
      </c>
      <c r="G204" s="301"/>
      <c r="H204" s="301" t="s">
        <v>1533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44</v>
      </c>
      <c r="G205" s="301"/>
      <c r="H205" s="301" t="s">
        <v>1534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45</v>
      </c>
      <c r="G206" s="301"/>
      <c r="H206" s="301" t="s">
        <v>1535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1476</v>
      </c>
      <c r="D208" s="301"/>
      <c r="E208" s="301"/>
      <c r="F208" s="324" t="s">
        <v>78</v>
      </c>
      <c r="G208" s="301"/>
      <c r="H208" s="301" t="s">
        <v>1536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1371</v>
      </c>
      <c r="G209" s="301"/>
      <c r="H209" s="301" t="s">
        <v>1372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1369</v>
      </c>
      <c r="G210" s="301"/>
      <c r="H210" s="301" t="s">
        <v>1537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1373</v>
      </c>
      <c r="G211" s="362"/>
      <c r="H211" s="353" t="s">
        <v>1374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1375</v>
      </c>
      <c r="G212" s="362"/>
      <c r="H212" s="353" t="s">
        <v>1538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1500</v>
      </c>
      <c r="D214" s="301"/>
      <c r="E214" s="301"/>
      <c r="F214" s="324">
        <v>1</v>
      </c>
      <c r="G214" s="362"/>
      <c r="H214" s="353" t="s">
        <v>1539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1540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1541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1542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Hanáček Jan</dc:creator>
  <cp:lastModifiedBy>Hanáček Jan</cp:lastModifiedBy>
  <dcterms:created xsi:type="dcterms:W3CDTF">2021-04-06T12:06:55Z</dcterms:created>
  <dcterms:modified xsi:type="dcterms:W3CDTF">2021-04-06T12:07:03Z</dcterms:modified>
</cp:coreProperties>
</file>